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timclover/Desktop/"/>
    </mc:Choice>
  </mc:AlternateContent>
  <xr:revisionPtr revIDLastSave="0" documentId="8_{AC109346-C660-D444-A93E-BF970A15753C}" xr6:coauthVersionLast="36" xr6:coauthVersionMax="36" xr10:uidLastSave="{00000000-0000-0000-0000-000000000000}"/>
  <bookViews>
    <workbookView xWindow="7920" yWindow="2920" windowWidth="20700" windowHeight="21420" activeTab="1" xr2:uid="{00000000-000D-0000-FFFF-FFFF00000000}"/>
  </bookViews>
  <sheets>
    <sheet name="Viral Injection template mouse" sheetId="5" r:id="rId1"/>
    <sheet name="Viral Injection template rat" sheetId="6" r:id="rId2"/>
  </sheets>
  <calcPr calcId="18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6" l="1"/>
  <c r="K14" i="6"/>
  <c r="K15" i="6"/>
  <c r="K11" i="6"/>
  <c r="K12" i="6"/>
  <c r="K10" i="6"/>
  <c r="H10" i="6"/>
  <c r="G26" i="6" l="1"/>
  <c r="H26" i="6"/>
  <c r="I26" i="6" s="1"/>
  <c r="H12" i="6"/>
  <c r="H25" i="6"/>
  <c r="H27" i="6"/>
  <c r="H28" i="6"/>
  <c r="H29" i="6"/>
  <c r="G25" i="6"/>
  <c r="G27" i="6"/>
  <c r="G28" i="6"/>
  <c r="G29" i="6"/>
  <c r="I11" i="6"/>
  <c r="J11" i="6" s="1"/>
  <c r="I12" i="6"/>
  <c r="I13" i="6"/>
  <c r="I14" i="6"/>
  <c r="I15" i="6"/>
  <c r="H11" i="6"/>
  <c r="H13" i="6"/>
  <c r="H14" i="6"/>
  <c r="H15" i="6"/>
  <c r="I10" i="6"/>
  <c r="J10" i="6" s="1"/>
  <c r="H24" i="6"/>
  <c r="G24" i="6"/>
  <c r="H62" i="5"/>
  <c r="G62" i="5"/>
  <c r="I62" i="5" s="1"/>
  <c r="I61" i="5"/>
  <c r="H61" i="5"/>
  <c r="G61" i="5"/>
  <c r="H60" i="5"/>
  <c r="I60" i="5" s="1"/>
  <c r="G60" i="5"/>
  <c r="H59" i="5"/>
  <c r="G59" i="5"/>
  <c r="I59" i="5" s="1"/>
  <c r="H58" i="5"/>
  <c r="G58" i="5"/>
  <c r="I58" i="5" s="1"/>
  <c r="I57" i="5"/>
  <c r="H57" i="5"/>
  <c r="G57" i="5"/>
  <c r="H52" i="5"/>
  <c r="G52" i="5"/>
  <c r="I52" i="5" s="1"/>
  <c r="I51" i="5"/>
  <c r="H51" i="5"/>
  <c r="G51" i="5"/>
  <c r="H50" i="5"/>
  <c r="I50" i="5" s="1"/>
  <c r="G50" i="5"/>
  <c r="H49" i="5"/>
  <c r="G49" i="5"/>
  <c r="I49" i="5" s="1"/>
  <c r="H48" i="5"/>
  <c r="G48" i="5"/>
  <c r="I48" i="5" s="1"/>
  <c r="I47" i="5"/>
  <c r="H47" i="5"/>
  <c r="G47" i="5"/>
  <c r="H42" i="5"/>
  <c r="G42" i="5"/>
  <c r="I42" i="5" s="1"/>
  <c r="I41" i="5"/>
  <c r="H41" i="5"/>
  <c r="G41" i="5"/>
  <c r="H40" i="5"/>
  <c r="I40" i="5" s="1"/>
  <c r="G40" i="5"/>
  <c r="H39" i="5"/>
  <c r="G39" i="5"/>
  <c r="I39" i="5" s="1"/>
  <c r="H38" i="5"/>
  <c r="G38" i="5"/>
  <c r="I38" i="5" s="1"/>
  <c r="I37" i="5"/>
  <c r="H37" i="5"/>
  <c r="G37" i="5"/>
  <c r="H32" i="5"/>
  <c r="G32" i="5"/>
  <c r="I32" i="5" s="1"/>
  <c r="I31" i="5"/>
  <c r="H31" i="5"/>
  <c r="G31" i="5"/>
  <c r="H30" i="5"/>
  <c r="I30" i="5" s="1"/>
  <c r="G30" i="5"/>
  <c r="H29" i="5"/>
  <c r="G29" i="5"/>
  <c r="I29" i="5" s="1"/>
  <c r="H28" i="5"/>
  <c r="G28" i="5"/>
  <c r="I28" i="5" s="1"/>
  <c r="I27" i="5"/>
  <c r="H27" i="5"/>
  <c r="G27" i="5"/>
  <c r="H22" i="5"/>
  <c r="G22" i="5"/>
  <c r="I22" i="5" s="1"/>
  <c r="H21" i="5"/>
  <c r="G21" i="5"/>
  <c r="I21" i="5" s="1"/>
  <c r="H20" i="5"/>
  <c r="G20" i="5"/>
  <c r="H19" i="5"/>
  <c r="G19" i="5"/>
  <c r="H18" i="5"/>
  <c r="G18" i="5"/>
  <c r="H17" i="5"/>
  <c r="G17" i="5"/>
  <c r="H7" i="5"/>
  <c r="H8" i="5"/>
  <c r="H9" i="5"/>
  <c r="H10" i="5"/>
  <c r="H11" i="5"/>
  <c r="H6" i="5"/>
  <c r="G7" i="5"/>
  <c r="G8" i="5"/>
  <c r="G9" i="5"/>
  <c r="I9" i="5" s="1"/>
  <c r="G10" i="5"/>
  <c r="G11" i="5"/>
  <c r="G6" i="5"/>
  <c r="I6" i="5" s="1"/>
  <c r="J15" i="6" l="1"/>
  <c r="J14" i="6"/>
  <c r="I10" i="5"/>
  <c r="I11" i="5"/>
  <c r="I7" i="5"/>
  <c r="J13" i="6"/>
  <c r="J12" i="6"/>
  <c r="I28" i="6"/>
  <c r="I25" i="6"/>
  <c r="I29" i="6"/>
  <c r="I27" i="6"/>
  <c r="I24" i="6"/>
  <c r="I17" i="5"/>
  <c r="I19" i="5"/>
  <c r="I20" i="5"/>
  <c r="I18" i="5"/>
  <c r="I8" i="5"/>
</calcChain>
</file>

<file path=xl/sharedStrings.xml><?xml version="1.0" encoding="utf-8"?>
<sst xmlns="http://schemas.openxmlformats.org/spreadsheetml/2006/main" count="222" uniqueCount="50">
  <si>
    <t>Concentration (vg/mL)</t>
  </si>
  <si>
    <t>Date of injection</t>
  </si>
  <si>
    <t>PHP.eB</t>
  </si>
  <si>
    <t>PHP.S</t>
  </si>
  <si>
    <t>CAG-MNG</t>
  </si>
  <si>
    <t xml:space="preserve">AAV GENOME </t>
  </si>
  <si>
    <t>AAV CAPSID</t>
  </si>
  <si>
    <t>Experiment name</t>
  </si>
  <si>
    <t>USER INPUT</t>
  </si>
  <si>
    <t>USER NOTES</t>
  </si>
  <si>
    <t>Dosage per mouse (vg)</t>
  </si>
  <si>
    <t>Number of mouse (xN)</t>
  </si>
  <si>
    <t>Injection volume (per mouse)</t>
  </si>
  <si>
    <t>Virus volume {(µL)*1.4 (extra vol)}</t>
  </si>
  <si>
    <t>PBS volume (for dilution)  {(uL)*1.4 (extra vol)}</t>
  </si>
  <si>
    <t>Mice information, etc</t>
  </si>
  <si>
    <t>Virus volume in tube after dilution in PBS (µL)</t>
  </si>
  <si>
    <t>Capsid 1</t>
  </si>
  <si>
    <t>Capsid 2</t>
  </si>
  <si>
    <t>Capsid 3</t>
  </si>
  <si>
    <t>Capsid 4</t>
  </si>
  <si>
    <t>Capsid 5</t>
  </si>
  <si>
    <t>Capsid 6</t>
  </si>
  <si>
    <t>AAV genome1</t>
  </si>
  <si>
    <t>AAV genome2</t>
  </si>
  <si>
    <t>AAV genome3</t>
  </si>
  <si>
    <t>AAV genome4</t>
  </si>
  <si>
    <t>AAV genome5</t>
  </si>
  <si>
    <t>AAV genome6</t>
  </si>
  <si>
    <t>serotype characterization</t>
  </si>
  <si>
    <t>Injection volume (per rat)</t>
  </si>
  <si>
    <t>Number of rats (xN)</t>
  </si>
  <si>
    <t>Dosage per rat (vg)</t>
  </si>
  <si>
    <t>AAV dosage for Mouse (young adults) 25-30g</t>
  </si>
  <si>
    <t>Rat information: male adults - 275 g , sprague dawley</t>
  </si>
  <si>
    <t>Mix Virus with 1x PBS (sterile), pipette to mix before filling the syringes</t>
  </si>
  <si>
    <t>Average weight of rats (kg)</t>
  </si>
  <si>
    <t>Number of mice (xN)</t>
  </si>
  <si>
    <t>Dosage per rat (vg/kg)</t>
  </si>
  <si>
    <t>Dosage per rat in terms of vg</t>
  </si>
  <si>
    <t>AAV DOSAGE CALCULATOR FOR RATS</t>
  </si>
  <si>
    <t>Virus volume {(µL)*1.3 (extra vol)}</t>
  </si>
  <si>
    <t>PBS volume (for dilution)  {(uL)*1.3 (extra vol)}</t>
  </si>
  <si>
    <t>NOTE: **If a negative PBS volume is determined, increase the injection volume to adjust accordingly.</t>
  </si>
  <si>
    <t>AAV dosage for sprague dawley rats (adults), (average 275g males is 11-12 times the average dose of mice)</t>
  </si>
  <si>
    <t>AAV dosage for sprague dawley rats (adults), average 275 g male and 200 g female</t>
  </si>
  <si>
    <t>hSyn1-tdTomato</t>
  </si>
  <si>
    <t>Virus volume after dilution in PBS (µL)</t>
  </si>
  <si>
    <t>TEMPLATE 2: BY TOTAL VECTOR GENOME (vg)</t>
  </si>
  <si>
    <t>TEMPLATE 1: BY RAT WEIGHT (vg/kg)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</si>
</sst>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8"/>
      <name val="Tahoma"/>
      <family val="2"/>
    </font>
    <font>
      <b/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70C0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AD08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indexed="64"/>
      </right>
      <top style="medium">
        <color theme="1"/>
      </top>
      <bottom/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0" fontId="6" fillId="0" borderId="0"/>
  </cellStyleXfs>
  <cellXfs count="157">
    <xf numFmtId="0" fontId="0" fillId="0" borderId="0" xfId="0"/>
    <xf numFmtId="0" fontId="0" fillId="0" borderId="0" xfId="0" applyFont="1" applyAlignment="1"/>
    <xf numFmtId="0" fontId="5" fillId="0" borderId="0" xfId="0" applyFont="1" applyFill="1" applyAlignment="1"/>
    <xf numFmtId="0" fontId="4" fillId="0" borderId="0" xfId="0" applyFont="1" applyFill="1" applyBorder="1" applyAlignment="1"/>
    <xf numFmtId="11" fontId="3" fillId="0" borderId="0" xfId="0" applyNumberFormat="1" applyFont="1" applyFill="1" applyAlignment="1">
      <alignment horizontal="right" wrapText="1"/>
    </xf>
    <xf numFmtId="2" fontId="3" fillId="0" borderId="0" xfId="0" applyNumberFormat="1" applyFont="1" applyFill="1" applyAlignment="1">
      <alignment wrapText="1"/>
    </xf>
    <xf numFmtId="11" fontId="3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0" fillId="3" borderId="6" xfId="0" applyFont="1" applyFill="1" applyBorder="1" applyAlignment="1">
      <alignment wrapText="1"/>
    </xf>
    <xf numFmtId="14" fontId="0" fillId="2" borderId="7" xfId="0" applyNumberFormat="1" applyFont="1" applyFill="1" applyBorder="1" applyAlignment="1">
      <alignment wrapText="1"/>
    </xf>
    <xf numFmtId="0" fontId="10" fillId="3" borderId="8" xfId="0" applyFont="1" applyFill="1" applyBorder="1" applyAlignment="1">
      <alignment wrapText="1"/>
    </xf>
    <xf numFmtId="14" fontId="0" fillId="2" borderId="9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14" fontId="11" fillId="0" borderId="10" xfId="0" applyNumberFormat="1" applyFont="1" applyBorder="1" applyAlignment="1">
      <alignment wrapText="1"/>
    </xf>
    <xf numFmtId="0" fontId="11" fillId="0" borderId="11" xfId="0" applyFont="1" applyBorder="1" applyAlignment="1">
      <alignment wrapText="1"/>
    </xf>
    <xf numFmtId="11" fontId="11" fillId="0" borderId="11" xfId="0" applyNumberFormat="1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11" fontId="0" fillId="2" borderId="1" xfId="0" applyNumberFormat="1" applyFont="1" applyFill="1" applyBorder="1" applyAlignment="1">
      <alignment wrapText="1"/>
    </xf>
    <xf numFmtId="11" fontId="9" fillId="2" borderId="1" xfId="0" applyNumberFormat="1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0" fillId="2" borderId="13" xfId="0" applyFont="1" applyFill="1" applyBorder="1" applyAlignment="1">
      <alignment wrapText="1"/>
    </xf>
    <xf numFmtId="11" fontId="0" fillId="2" borderId="13" xfId="0" applyNumberFormat="1" applyFont="1" applyFill="1" applyBorder="1" applyAlignment="1">
      <alignment wrapText="1"/>
    </xf>
    <xf numFmtId="11" fontId="9" fillId="2" borderId="13" xfId="0" applyNumberFormat="1" applyFont="1" applyFill="1" applyBorder="1" applyAlignment="1">
      <alignment wrapText="1"/>
    </xf>
    <xf numFmtId="0" fontId="12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8" fillId="2" borderId="8" xfId="0" applyFont="1" applyFill="1" applyBorder="1" applyAlignment="1">
      <alignment wrapText="1"/>
    </xf>
    <xf numFmtId="0" fontId="0" fillId="2" borderId="16" xfId="0" applyFont="1" applyFill="1" applyBorder="1" applyAlignment="1">
      <alignment wrapText="1"/>
    </xf>
    <xf numFmtId="11" fontId="0" fillId="2" borderId="16" xfId="0" applyNumberFormat="1" applyFont="1" applyFill="1" applyBorder="1" applyAlignment="1">
      <alignment wrapText="1"/>
    </xf>
    <xf numFmtId="11" fontId="9" fillId="2" borderId="16" xfId="0" applyNumberFormat="1" applyFont="1" applyFill="1" applyBorder="1" applyAlignment="1">
      <alignment wrapText="1"/>
    </xf>
    <xf numFmtId="0" fontId="1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9" xfId="0" applyFont="1" applyBorder="1" applyAlignment="1">
      <alignment wrapText="1"/>
    </xf>
    <xf numFmtId="11" fontId="0" fillId="2" borderId="19" xfId="0" applyNumberFormat="1" applyFont="1" applyFill="1" applyBorder="1" applyAlignment="1">
      <alignment wrapText="1"/>
    </xf>
    <xf numFmtId="11" fontId="9" fillId="2" borderId="20" xfId="0" applyNumberFormat="1" applyFont="1" applyFill="1" applyBorder="1" applyAlignment="1">
      <alignment wrapText="1"/>
    </xf>
    <xf numFmtId="11" fontId="0" fillId="2" borderId="20" xfId="0" applyNumberFormat="1" applyFont="1" applyFill="1" applyBorder="1" applyAlignment="1">
      <alignment wrapText="1"/>
    </xf>
    <xf numFmtId="0" fontId="0" fillId="2" borderId="20" xfId="0" applyFont="1" applyFill="1" applyBorder="1" applyAlignment="1">
      <alignment wrapText="1"/>
    </xf>
    <xf numFmtId="11" fontId="0" fillId="2" borderId="21" xfId="0" applyNumberFormat="1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0" fillId="2" borderId="15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0" fontId="12" fillId="5" borderId="1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2" fontId="1" fillId="0" borderId="5" xfId="0" applyNumberFormat="1" applyFon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14" fontId="0" fillId="2" borderId="23" xfId="0" applyNumberFormat="1" applyFont="1" applyFill="1" applyBorder="1" applyAlignment="1">
      <alignment wrapText="1"/>
    </xf>
    <xf numFmtId="0" fontId="0" fillId="2" borderId="24" xfId="0" applyFont="1" applyFill="1" applyBorder="1" applyAlignment="1">
      <alignment wrapText="1"/>
    </xf>
    <xf numFmtId="11" fontId="0" fillId="2" borderId="24" xfId="0" applyNumberFormat="1" applyFont="1" applyFill="1" applyBorder="1" applyAlignment="1">
      <alignment wrapText="1"/>
    </xf>
    <xf numFmtId="11" fontId="9" fillId="2" borderId="24" xfId="0" applyNumberFormat="1" applyFont="1" applyFill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2" borderId="26" xfId="0" applyFont="1" applyFill="1" applyBorder="1" applyAlignment="1">
      <alignment wrapText="1"/>
    </xf>
    <xf numFmtId="11" fontId="0" fillId="2" borderId="26" xfId="0" applyNumberFormat="1" applyFont="1" applyFill="1" applyBorder="1" applyAlignment="1">
      <alignment wrapText="1"/>
    </xf>
    <xf numFmtId="0" fontId="12" fillId="5" borderId="26" xfId="0" applyFont="1" applyFill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12" fillId="5" borderId="20" xfId="0" applyFont="1" applyFill="1" applyBorder="1" applyAlignment="1">
      <alignment wrapText="1"/>
    </xf>
    <xf numFmtId="0" fontId="0" fillId="2" borderId="28" xfId="0" applyFont="1" applyFill="1" applyBorder="1" applyAlignment="1">
      <alignment wrapText="1"/>
    </xf>
    <xf numFmtId="11" fontId="0" fillId="2" borderId="29" xfId="0" applyNumberFormat="1" applyFont="1" applyFill="1" applyBorder="1" applyAlignment="1">
      <alignment wrapText="1"/>
    </xf>
    <xf numFmtId="11" fontId="9" fillId="2" borderId="29" xfId="0" applyNumberFormat="1" applyFont="1" applyFill="1" applyBorder="1" applyAlignment="1">
      <alignment wrapText="1"/>
    </xf>
    <xf numFmtId="0" fontId="0" fillId="2" borderId="29" xfId="0" applyFont="1" applyFill="1" applyBorder="1" applyAlignment="1">
      <alignment wrapText="1"/>
    </xf>
    <xf numFmtId="11" fontId="9" fillId="2" borderId="31" xfId="0" applyNumberFormat="1" applyFont="1" applyFill="1" applyBorder="1" applyAlignment="1">
      <alignment wrapText="1"/>
    </xf>
    <xf numFmtId="0" fontId="0" fillId="2" borderId="31" xfId="0" applyFont="1" applyFill="1" applyBorder="1" applyAlignment="1">
      <alignment wrapText="1"/>
    </xf>
    <xf numFmtId="11" fontId="0" fillId="2" borderId="31" xfId="0" applyNumberFormat="1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2" borderId="31" xfId="0" applyFont="1" applyFill="1" applyBorder="1" applyAlignment="1"/>
    <xf numFmtId="0" fontId="12" fillId="5" borderId="31" xfId="0" applyFont="1" applyFill="1" applyBorder="1" applyAlignment="1">
      <alignment wrapText="1"/>
    </xf>
    <xf numFmtId="0" fontId="0" fillId="0" borderId="31" xfId="0" applyFont="1" applyBorder="1" applyAlignment="1">
      <alignment wrapText="1"/>
    </xf>
    <xf numFmtId="11" fontId="9" fillId="2" borderId="38" xfId="0" applyNumberFormat="1" applyFont="1" applyFill="1" applyBorder="1" applyAlignment="1">
      <alignment wrapText="1"/>
    </xf>
    <xf numFmtId="11" fontId="9" fillId="2" borderId="39" xfId="0" applyNumberFormat="1" applyFont="1" applyFill="1" applyBorder="1" applyAlignment="1">
      <alignment wrapText="1"/>
    </xf>
    <xf numFmtId="0" fontId="10" fillId="3" borderId="40" xfId="0" applyFont="1" applyFill="1" applyBorder="1" applyAlignment="1">
      <alignment wrapText="1"/>
    </xf>
    <xf numFmtId="14" fontId="11" fillId="0" borderId="41" xfId="0" applyNumberFormat="1" applyFont="1" applyBorder="1" applyAlignment="1">
      <alignment wrapText="1"/>
    </xf>
    <xf numFmtId="0" fontId="11" fillId="0" borderId="42" xfId="0" applyFont="1" applyBorder="1" applyAlignment="1">
      <alignment wrapText="1"/>
    </xf>
    <xf numFmtId="0" fontId="7" fillId="0" borderId="42" xfId="0" applyFont="1" applyBorder="1" applyAlignment="1">
      <alignment wrapText="1"/>
    </xf>
    <xf numFmtId="11" fontId="9" fillId="2" borderId="45" xfId="0" applyNumberFormat="1" applyFont="1" applyFill="1" applyBorder="1" applyAlignment="1">
      <alignment wrapText="1"/>
    </xf>
    <xf numFmtId="0" fontId="12" fillId="5" borderId="28" xfId="0" applyFont="1" applyFill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2" borderId="48" xfId="0" applyFont="1" applyFill="1" applyBorder="1" applyAlignment="1"/>
    <xf numFmtId="0" fontId="12" fillId="5" borderId="29" xfId="0" applyFont="1" applyFill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49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7" fillId="0" borderId="51" xfId="0" applyFont="1" applyBorder="1" applyAlignment="1">
      <alignment wrapText="1"/>
    </xf>
    <xf numFmtId="11" fontId="0" fillId="0" borderId="31" xfId="0" applyNumberFormat="1" applyFont="1" applyBorder="1" applyAlignment="1">
      <alignment wrapText="1"/>
    </xf>
    <xf numFmtId="0" fontId="0" fillId="0" borderId="48" xfId="0" applyFont="1" applyBorder="1" applyAlignment="1">
      <alignment wrapText="1"/>
    </xf>
    <xf numFmtId="0" fontId="8" fillId="2" borderId="52" xfId="0" applyFont="1" applyFill="1" applyBorder="1" applyAlignment="1">
      <alignment wrapText="1"/>
    </xf>
    <xf numFmtId="0" fontId="12" fillId="0" borderId="24" xfId="0" applyFont="1" applyBorder="1" applyAlignment="1">
      <alignment wrapText="1"/>
    </xf>
    <xf numFmtId="0" fontId="8" fillId="2" borderId="53" xfId="0" applyFont="1" applyFill="1" applyBorder="1" applyAlignment="1">
      <alignment wrapText="1"/>
    </xf>
    <xf numFmtId="0" fontId="8" fillId="2" borderId="54" xfId="0" applyFont="1" applyFill="1" applyBorder="1" applyAlignment="1">
      <alignment wrapText="1"/>
    </xf>
    <xf numFmtId="11" fontId="9" fillId="2" borderId="26" xfId="0" applyNumberFormat="1" applyFont="1" applyFill="1" applyBorder="1" applyAlignment="1">
      <alignment wrapText="1"/>
    </xf>
    <xf numFmtId="0" fontId="12" fillId="0" borderId="26" xfId="0" applyFont="1" applyBorder="1" applyAlignment="1">
      <alignment wrapText="1"/>
    </xf>
    <xf numFmtId="14" fontId="11" fillId="0" borderId="52" xfId="0" applyNumberFormat="1" applyFont="1" applyBorder="1" applyAlignment="1">
      <alignment wrapText="1"/>
    </xf>
    <xf numFmtId="0" fontId="11" fillId="0" borderId="28" xfId="0" applyFont="1" applyBorder="1" applyAlignment="1">
      <alignment wrapText="1"/>
    </xf>
    <xf numFmtId="11" fontId="11" fillId="0" borderId="28" xfId="0" applyNumberFormat="1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8" fillId="2" borderId="55" xfId="0" applyFont="1" applyFill="1" applyBorder="1" applyAlignment="1">
      <alignment wrapText="1"/>
    </xf>
    <xf numFmtId="0" fontId="0" fillId="0" borderId="56" xfId="0" applyFont="1" applyBorder="1" applyAlignment="1">
      <alignment wrapText="1"/>
    </xf>
    <xf numFmtId="0" fontId="3" fillId="2" borderId="17" xfId="0" applyFont="1" applyFill="1" applyBorder="1" applyAlignment="1">
      <alignment wrapText="1"/>
    </xf>
    <xf numFmtId="11" fontId="0" fillId="2" borderId="59" xfId="0" applyNumberFormat="1" applyFont="1" applyFill="1" applyBorder="1" applyAlignment="1">
      <alignment wrapText="1"/>
    </xf>
    <xf numFmtId="11" fontId="9" fillId="2" borderId="60" xfId="0" applyNumberFormat="1" applyFont="1" applyFill="1" applyBorder="1" applyAlignment="1">
      <alignment wrapText="1"/>
    </xf>
    <xf numFmtId="0" fontId="0" fillId="2" borderId="48" xfId="0" applyFont="1" applyFill="1" applyBorder="1" applyAlignment="1">
      <alignment wrapText="1"/>
    </xf>
    <xf numFmtId="0" fontId="0" fillId="2" borderId="61" xfId="0" applyFont="1" applyFill="1" applyBorder="1" applyAlignment="1"/>
    <xf numFmtId="11" fontId="0" fillId="0" borderId="61" xfId="0" applyNumberFormat="1" applyFont="1" applyBorder="1" applyAlignment="1">
      <alignment wrapText="1"/>
    </xf>
    <xf numFmtId="0" fontId="0" fillId="2" borderId="62" xfId="0" applyFont="1" applyFill="1" applyBorder="1" applyAlignment="1"/>
    <xf numFmtId="11" fontId="9" fillId="2" borderId="63" xfId="0" applyNumberFormat="1" applyFont="1" applyFill="1" applyBorder="1" applyAlignment="1">
      <alignment wrapText="1"/>
    </xf>
    <xf numFmtId="0" fontId="0" fillId="2" borderId="64" xfId="0" applyFont="1" applyFill="1" applyBorder="1" applyAlignment="1">
      <alignment wrapText="1"/>
    </xf>
    <xf numFmtId="0" fontId="12" fillId="5" borderId="62" xfId="0" applyFont="1" applyFill="1" applyBorder="1" applyAlignment="1">
      <alignment wrapText="1"/>
    </xf>
    <xf numFmtId="0" fontId="0" fillId="0" borderId="65" xfId="0" applyFont="1" applyBorder="1" applyAlignment="1">
      <alignment wrapText="1"/>
    </xf>
    <xf numFmtId="0" fontId="0" fillId="0" borderId="62" xfId="0" applyFont="1" applyBorder="1" applyAlignment="1">
      <alignment wrapText="1"/>
    </xf>
    <xf numFmtId="11" fontId="0" fillId="2" borderId="33" xfId="0" applyNumberFormat="1" applyFont="1" applyFill="1" applyBorder="1" applyAlignment="1">
      <alignment wrapText="1"/>
    </xf>
    <xf numFmtId="11" fontId="0" fillId="2" borderId="39" xfId="0" applyNumberFormat="1" applyFont="1" applyFill="1" applyBorder="1" applyAlignment="1">
      <alignment wrapText="1"/>
    </xf>
    <xf numFmtId="11" fontId="0" fillId="2" borderId="0" xfId="0" applyNumberFormat="1" applyFont="1" applyFill="1" applyBorder="1" applyAlignment="1">
      <alignment wrapText="1"/>
    </xf>
    <xf numFmtId="11" fontId="11" fillId="0" borderId="43" xfId="0" applyNumberFormat="1" applyFont="1" applyBorder="1" applyAlignment="1">
      <alignment wrapText="1"/>
    </xf>
    <xf numFmtId="0" fontId="7" fillId="0" borderId="61" xfId="0" applyFont="1" applyBorder="1" applyAlignment="1">
      <alignment wrapText="1"/>
    </xf>
    <xf numFmtId="0" fontId="7" fillId="0" borderId="45" xfId="0" applyFont="1" applyBorder="1" applyAlignment="1">
      <alignment wrapText="1"/>
    </xf>
    <xf numFmtId="0" fontId="7" fillId="0" borderId="43" xfId="0" applyFont="1" applyBorder="1" applyAlignment="1">
      <alignment wrapText="1"/>
    </xf>
    <xf numFmtId="0" fontId="7" fillId="0" borderId="34" xfId="0" applyFont="1" applyBorder="1" applyAlignment="1">
      <alignment wrapText="1"/>
    </xf>
    <xf numFmtId="0" fontId="8" fillId="2" borderId="67" xfId="0" applyFont="1" applyFill="1" applyBorder="1" applyAlignment="1">
      <alignment wrapText="1"/>
    </xf>
    <xf numFmtId="0" fontId="0" fillId="2" borderId="44" xfId="0" applyFont="1" applyFill="1" applyBorder="1" applyAlignment="1">
      <alignment wrapText="1"/>
    </xf>
    <xf numFmtId="11" fontId="0" fillId="2" borderId="64" xfId="0" applyNumberFormat="1" applyFont="1" applyFill="1" applyBorder="1" applyAlignment="1">
      <alignment wrapText="1"/>
    </xf>
    <xf numFmtId="11" fontId="9" fillId="2" borderId="64" xfId="0" applyNumberFormat="1" applyFont="1" applyFill="1" applyBorder="1" applyAlignment="1">
      <alignment wrapText="1"/>
    </xf>
    <xf numFmtId="0" fontId="12" fillId="5" borderId="66" xfId="0" applyFont="1" applyFill="1" applyBorder="1" applyAlignment="1">
      <alignment wrapText="1"/>
    </xf>
    <xf numFmtId="0" fontId="0" fillId="0" borderId="66" xfId="0" applyFont="1" applyBorder="1" applyAlignment="1">
      <alignment wrapText="1"/>
    </xf>
    <xf numFmtId="0" fontId="0" fillId="0" borderId="68" xfId="0" applyFont="1" applyBorder="1" applyAlignment="1"/>
    <xf numFmtId="11" fontId="11" fillId="0" borderId="42" xfId="0" applyNumberFormat="1" applyFont="1" applyBorder="1" applyAlignment="1">
      <alignment wrapText="1"/>
    </xf>
    <xf numFmtId="0" fontId="7" fillId="0" borderId="69" xfId="0" applyFont="1" applyBorder="1" applyAlignment="1">
      <alignment wrapText="1"/>
    </xf>
    <xf numFmtId="0" fontId="2" fillId="5" borderId="17" xfId="0" applyFont="1" applyFill="1" applyBorder="1" applyAlignment="1">
      <alignment horizontal="center" wrapText="1"/>
    </xf>
    <xf numFmtId="0" fontId="2" fillId="5" borderId="18" xfId="0" applyFont="1" applyFill="1" applyBorder="1" applyAlignment="1">
      <alignment horizontal="center" wrapText="1"/>
    </xf>
    <xf numFmtId="2" fontId="1" fillId="4" borderId="17" xfId="0" applyNumberFormat="1" applyFont="1" applyFill="1" applyBorder="1" applyAlignment="1">
      <alignment horizontal="center" wrapText="1"/>
    </xf>
    <xf numFmtId="2" fontId="1" fillId="4" borderId="18" xfId="0" applyNumberFormat="1" applyFont="1" applyFill="1" applyBorder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2" fontId="1" fillId="4" borderId="35" xfId="0" applyNumberFormat="1" applyFont="1" applyFill="1" applyBorder="1" applyAlignment="1">
      <alignment horizontal="center" wrapText="1"/>
    </xf>
    <xf numFmtId="2" fontId="1" fillId="4" borderId="36" xfId="0" applyNumberFormat="1" applyFont="1" applyFill="1" applyBorder="1" applyAlignment="1">
      <alignment horizontal="center" wrapText="1"/>
    </xf>
    <xf numFmtId="2" fontId="1" fillId="4" borderId="37" xfId="0" applyNumberFormat="1" applyFont="1" applyFill="1" applyBorder="1" applyAlignment="1">
      <alignment horizontal="center" wrapText="1"/>
    </xf>
    <xf numFmtId="2" fontId="1" fillId="4" borderId="57" xfId="0" applyNumberFormat="1" applyFont="1" applyFill="1" applyBorder="1" applyAlignment="1">
      <alignment horizontal="center" wrapText="1"/>
    </xf>
    <xf numFmtId="2" fontId="1" fillId="4" borderId="58" xfId="0" applyNumberFormat="1" applyFont="1" applyFill="1" applyBorder="1" applyAlignment="1">
      <alignment horizontal="center" wrapText="1"/>
    </xf>
    <xf numFmtId="2" fontId="1" fillId="4" borderId="30" xfId="0" applyNumberFormat="1" applyFont="1" applyFill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EAD08D"/>
      <color rgb="FFEEBB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7408F-DBE6-784D-96ED-A88BDC087EE1}">
  <sheetPr>
    <pageSetUpPr fitToPage="1"/>
  </sheetPr>
  <dimension ref="A1:L62"/>
  <sheetViews>
    <sheetView zoomScale="96" zoomScaleNormal="96" workbookViewId="0">
      <selection activeCell="A17" sqref="A17:B22"/>
    </sheetView>
  </sheetViews>
  <sheetFormatPr baseColWidth="10" defaultColWidth="14.5" defaultRowHeight="15" x14ac:dyDescent="0.2"/>
  <cols>
    <col min="1" max="1" width="13" style="1" customWidth="1"/>
    <col min="2" max="2" width="14.1640625" style="1" customWidth="1"/>
    <col min="3" max="3" width="19.83203125" style="1" customWidth="1"/>
    <col min="4" max="4" width="13" style="1" customWidth="1"/>
    <col min="5" max="5" width="11.33203125" style="1" customWidth="1"/>
    <col min="6" max="6" width="15.6640625" style="1" customWidth="1"/>
    <col min="7" max="7" width="16.1640625" style="1" customWidth="1"/>
    <col min="8" max="8" width="18.6640625" style="1" customWidth="1"/>
    <col min="9" max="9" width="22" style="1" customWidth="1"/>
    <col min="10" max="10" width="56.6640625" style="1" customWidth="1"/>
    <col min="11" max="11" width="25.1640625" style="1" customWidth="1"/>
    <col min="12" max="12" width="23" style="1" customWidth="1"/>
    <col min="13" max="16384" width="14.5" style="1"/>
  </cols>
  <sheetData>
    <row r="1" spans="1:12" ht="31" customHeight="1" thickBot="1" x14ac:dyDescent="0.25">
      <c r="A1" s="15" t="s">
        <v>8</v>
      </c>
      <c r="B1" s="4"/>
      <c r="C1" s="140" t="s">
        <v>33</v>
      </c>
      <c r="D1" s="141"/>
      <c r="E1" s="7"/>
      <c r="F1" s="7"/>
      <c r="G1" s="142" t="s">
        <v>43</v>
      </c>
      <c r="H1" s="142"/>
      <c r="I1" s="7"/>
      <c r="J1" s="7"/>
      <c r="K1" s="7"/>
      <c r="L1" s="2"/>
    </row>
    <row r="2" spans="1:12" ht="15.75" customHeight="1" thickBot="1" x14ac:dyDescent="0.25">
      <c r="A2" s="8"/>
      <c r="B2" s="4"/>
      <c r="C2" s="5"/>
      <c r="D2" s="6"/>
      <c r="E2" s="7"/>
      <c r="F2" s="7"/>
      <c r="G2" s="142"/>
      <c r="H2" s="142"/>
      <c r="I2" s="7"/>
      <c r="J2" s="7"/>
      <c r="K2" s="7"/>
      <c r="L2" s="2"/>
    </row>
    <row r="3" spans="1:12" ht="31" customHeight="1" thickBot="1" x14ac:dyDescent="0.25">
      <c r="A3" s="11" t="s">
        <v>1</v>
      </c>
      <c r="B3" s="12">
        <v>44105</v>
      </c>
      <c r="C3" s="9"/>
      <c r="D3" s="9"/>
      <c r="E3" s="9"/>
      <c r="F3" s="9"/>
      <c r="G3" s="9"/>
      <c r="H3" s="9"/>
      <c r="I3" s="9"/>
      <c r="J3" s="9"/>
      <c r="K3" s="9"/>
      <c r="L3" s="3"/>
    </row>
    <row r="4" spans="1:12" ht="31" customHeight="1" thickBot="1" x14ac:dyDescent="0.25">
      <c r="A4" s="13" t="s">
        <v>7</v>
      </c>
      <c r="B4" s="14" t="s">
        <v>29</v>
      </c>
      <c r="C4" s="9"/>
      <c r="D4" s="9"/>
      <c r="E4" s="9"/>
      <c r="F4" s="9"/>
      <c r="G4" s="138" t="s">
        <v>35</v>
      </c>
      <c r="H4" s="139"/>
      <c r="I4" s="9"/>
      <c r="J4" s="9"/>
      <c r="K4" s="9"/>
      <c r="L4" s="3"/>
    </row>
    <row r="5" spans="1:12" ht="49" thickBot="1" x14ac:dyDescent="0.25">
      <c r="A5" s="16" t="s">
        <v>6</v>
      </c>
      <c r="B5" s="17" t="s">
        <v>5</v>
      </c>
      <c r="C5" s="18" t="s">
        <v>0</v>
      </c>
      <c r="D5" s="19" t="s">
        <v>10</v>
      </c>
      <c r="E5" s="19" t="s">
        <v>37</v>
      </c>
      <c r="F5" s="19" t="s">
        <v>12</v>
      </c>
      <c r="G5" s="19" t="s">
        <v>13</v>
      </c>
      <c r="H5" s="19" t="s">
        <v>14</v>
      </c>
      <c r="I5" s="19" t="s">
        <v>16</v>
      </c>
      <c r="J5" s="20" t="s">
        <v>9</v>
      </c>
      <c r="K5" s="10"/>
    </row>
    <row r="6" spans="1:12" ht="17" x14ac:dyDescent="0.2">
      <c r="A6" s="26" t="s">
        <v>2</v>
      </c>
      <c r="B6" s="27" t="s">
        <v>4</v>
      </c>
      <c r="C6" s="28">
        <v>70000000000000</v>
      </c>
      <c r="D6" s="29">
        <v>500000000000</v>
      </c>
      <c r="E6" s="27">
        <v>14</v>
      </c>
      <c r="F6" s="27">
        <v>60</v>
      </c>
      <c r="G6" s="30">
        <f>(D6/C6)*1000*E6*1.4</f>
        <v>140</v>
      </c>
      <c r="H6" s="30">
        <f>(F6-((D6/C6)*1000))*E6*1.4</f>
        <v>1036</v>
      </c>
      <c r="I6" s="31">
        <f>G6+H6</f>
        <v>1176</v>
      </c>
      <c r="J6" s="32" t="s">
        <v>15</v>
      </c>
      <c r="K6" s="10"/>
    </row>
    <row r="7" spans="1:12" ht="17" x14ac:dyDescent="0.2">
      <c r="A7" s="33" t="s">
        <v>18</v>
      </c>
      <c r="B7" s="48" t="s">
        <v>24</v>
      </c>
      <c r="C7" s="23"/>
      <c r="D7" s="23"/>
      <c r="E7" s="21"/>
      <c r="F7" s="21"/>
      <c r="G7" s="24" t="e">
        <f t="shared" ref="G7:G11" si="0">(D7/C7)*1000*E7*1.4</f>
        <v>#DIV/0!</v>
      </c>
      <c r="H7" s="24" t="e">
        <f t="shared" ref="H7:H11" si="1">(F7-((D7/C7)*1000))*E7*1.4</f>
        <v>#DIV/0!</v>
      </c>
      <c r="I7" s="25" t="e">
        <f>G7+H7</f>
        <v>#DIV/0!</v>
      </c>
      <c r="J7" s="34"/>
      <c r="K7" s="10"/>
    </row>
    <row r="8" spans="1:12" ht="17" x14ac:dyDescent="0.2">
      <c r="A8" s="33" t="s">
        <v>19</v>
      </c>
      <c r="B8" s="48" t="s">
        <v>25</v>
      </c>
      <c r="C8" s="22"/>
      <c r="D8" s="23"/>
      <c r="E8" s="21"/>
      <c r="F8" s="21"/>
      <c r="G8" s="24" t="e">
        <f t="shared" si="0"/>
        <v>#DIV/0!</v>
      </c>
      <c r="H8" s="24" t="e">
        <f t="shared" si="1"/>
        <v>#DIV/0!</v>
      </c>
      <c r="I8" s="25" t="e">
        <f t="shared" ref="I8:I11" si="2">G8+H8</f>
        <v>#DIV/0!</v>
      </c>
      <c r="J8" s="34"/>
      <c r="K8" s="10"/>
    </row>
    <row r="9" spans="1:12" ht="17" x14ac:dyDescent="0.2">
      <c r="A9" s="33" t="s">
        <v>20</v>
      </c>
      <c r="B9" s="48" t="s">
        <v>26</v>
      </c>
      <c r="C9" s="22"/>
      <c r="D9" s="23"/>
      <c r="E9" s="21"/>
      <c r="F9" s="21"/>
      <c r="G9" s="24" t="e">
        <f t="shared" si="0"/>
        <v>#DIV/0!</v>
      </c>
      <c r="H9" s="24" t="e">
        <f t="shared" si="1"/>
        <v>#DIV/0!</v>
      </c>
      <c r="I9" s="25" t="e">
        <f t="shared" si="2"/>
        <v>#DIV/0!</v>
      </c>
      <c r="J9" s="34"/>
      <c r="K9" s="10"/>
    </row>
    <row r="10" spans="1:12" ht="17" x14ac:dyDescent="0.2">
      <c r="A10" s="33" t="s">
        <v>21</v>
      </c>
      <c r="B10" s="48" t="s">
        <v>27</v>
      </c>
      <c r="C10" s="21"/>
      <c r="D10" s="23"/>
      <c r="E10" s="21"/>
      <c r="F10" s="21"/>
      <c r="G10" s="24" t="e">
        <f t="shared" si="0"/>
        <v>#DIV/0!</v>
      </c>
      <c r="H10" s="24" t="e">
        <f t="shared" si="1"/>
        <v>#DIV/0!</v>
      </c>
      <c r="I10" s="25" t="e">
        <f t="shared" si="2"/>
        <v>#DIV/0!</v>
      </c>
      <c r="J10" s="34"/>
      <c r="K10" s="10"/>
    </row>
    <row r="11" spans="1:12" ht="18" thickBot="1" x14ac:dyDescent="0.25">
      <c r="A11" s="35" t="s">
        <v>22</v>
      </c>
      <c r="B11" s="49" t="s">
        <v>28</v>
      </c>
      <c r="C11" s="37"/>
      <c r="D11" s="38"/>
      <c r="E11" s="36"/>
      <c r="F11" s="36"/>
      <c r="G11" s="39" t="e">
        <f t="shared" si="0"/>
        <v>#DIV/0!</v>
      </c>
      <c r="H11" s="39" t="e">
        <f t="shared" si="1"/>
        <v>#DIV/0!</v>
      </c>
      <c r="I11" s="40" t="e">
        <f t="shared" si="2"/>
        <v>#DIV/0!</v>
      </c>
      <c r="J11" s="41"/>
      <c r="K11" s="10"/>
    </row>
    <row r="12" spans="1:12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2" ht="16" thickBo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2" ht="31" customHeight="1" thickBot="1" x14ac:dyDescent="0.25">
      <c r="A14" s="11" t="s">
        <v>1</v>
      </c>
      <c r="B14" s="12"/>
      <c r="C14" s="9"/>
      <c r="D14" s="9"/>
      <c r="E14" s="9"/>
      <c r="F14" s="9"/>
      <c r="G14" s="9"/>
      <c r="H14" s="9"/>
      <c r="I14" s="9"/>
      <c r="J14" s="9"/>
      <c r="K14" s="9"/>
      <c r="L14" s="3"/>
    </row>
    <row r="15" spans="1:12" ht="31" customHeight="1" thickBot="1" x14ac:dyDescent="0.25">
      <c r="A15" s="13" t="s">
        <v>7</v>
      </c>
      <c r="B15" s="14"/>
      <c r="C15" s="9"/>
      <c r="D15" s="9"/>
      <c r="E15" s="9"/>
      <c r="F15" s="9"/>
      <c r="G15" s="138" t="s">
        <v>35</v>
      </c>
      <c r="H15" s="139"/>
      <c r="I15" s="9"/>
      <c r="J15" s="9"/>
      <c r="K15" s="9"/>
      <c r="L15" s="3"/>
    </row>
    <row r="16" spans="1:12" ht="49" thickBot="1" x14ac:dyDescent="0.25">
      <c r="A16" s="16" t="s">
        <v>6</v>
      </c>
      <c r="B16" s="17" t="s">
        <v>5</v>
      </c>
      <c r="C16" s="18" t="s">
        <v>0</v>
      </c>
      <c r="D16" s="19" t="s">
        <v>10</v>
      </c>
      <c r="E16" s="19" t="s">
        <v>11</v>
      </c>
      <c r="F16" s="19" t="s">
        <v>12</v>
      </c>
      <c r="G16" s="19" t="s">
        <v>13</v>
      </c>
      <c r="H16" s="19" t="s">
        <v>14</v>
      </c>
      <c r="I16" s="19" t="s">
        <v>16</v>
      </c>
      <c r="J16" s="20" t="s">
        <v>9</v>
      </c>
      <c r="K16" s="10"/>
    </row>
    <row r="17" spans="1:12" ht="17" x14ac:dyDescent="0.2">
      <c r="A17" s="26" t="s">
        <v>17</v>
      </c>
      <c r="B17" s="47" t="s">
        <v>23</v>
      </c>
      <c r="C17" s="42"/>
      <c r="D17" s="29"/>
      <c r="E17" s="27"/>
      <c r="F17" s="27"/>
      <c r="G17" s="30" t="e">
        <f>(D17/C17)*1000*E17*1.4</f>
        <v>#DIV/0!</v>
      </c>
      <c r="H17" s="30" t="e">
        <f>(F17-((D17/C17)*1000))*E17*1.4</f>
        <v>#DIV/0!</v>
      </c>
      <c r="I17" s="31" t="e">
        <f>G17+H17</f>
        <v>#DIV/0!</v>
      </c>
      <c r="J17" s="32" t="s">
        <v>15</v>
      </c>
      <c r="K17" s="10"/>
    </row>
    <row r="18" spans="1:12" ht="17" x14ac:dyDescent="0.2">
      <c r="A18" s="33" t="s">
        <v>18</v>
      </c>
      <c r="B18" s="48" t="s">
        <v>24</v>
      </c>
      <c r="C18" s="43"/>
      <c r="D18" s="23"/>
      <c r="E18" s="21"/>
      <c r="F18" s="21"/>
      <c r="G18" s="24" t="e">
        <f t="shared" ref="G18:G22" si="3">(D18/C18)*1000*E18*1.4</f>
        <v>#DIV/0!</v>
      </c>
      <c r="H18" s="24" t="e">
        <f t="shared" ref="H18:H22" si="4">(F18-((D18/C18)*1000))*E18*1.4</f>
        <v>#DIV/0!</v>
      </c>
      <c r="I18" s="25" t="e">
        <f>G18+H18</f>
        <v>#DIV/0!</v>
      </c>
      <c r="J18" s="34"/>
      <c r="K18" s="10"/>
    </row>
    <row r="19" spans="1:12" ht="17" x14ac:dyDescent="0.2">
      <c r="A19" s="33" t="s">
        <v>19</v>
      </c>
      <c r="B19" s="48" t="s">
        <v>25</v>
      </c>
      <c r="C19" s="44"/>
      <c r="D19" s="23"/>
      <c r="E19" s="21"/>
      <c r="F19" s="21"/>
      <c r="G19" s="24" t="e">
        <f t="shared" si="3"/>
        <v>#DIV/0!</v>
      </c>
      <c r="H19" s="24" t="e">
        <f t="shared" si="4"/>
        <v>#DIV/0!</v>
      </c>
      <c r="I19" s="25" t="e">
        <f t="shared" ref="I19:I22" si="5">G19+H19</f>
        <v>#DIV/0!</v>
      </c>
      <c r="J19" s="34"/>
      <c r="K19" s="10"/>
    </row>
    <row r="20" spans="1:12" ht="17" x14ac:dyDescent="0.2">
      <c r="A20" s="33" t="s">
        <v>20</v>
      </c>
      <c r="B20" s="48" t="s">
        <v>26</v>
      </c>
      <c r="C20" s="44"/>
      <c r="D20" s="23"/>
      <c r="E20" s="21"/>
      <c r="F20" s="21"/>
      <c r="G20" s="24" t="e">
        <f t="shared" si="3"/>
        <v>#DIV/0!</v>
      </c>
      <c r="H20" s="24" t="e">
        <f t="shared" si="4"/>
        <v>#DIV/0!</v>
      </c>
      <c r="I20" s="25" t="e">
        <f t="shared" si="5"/>
        <v>#DIV/0!</v>
      </c>
      <c r="J20" s="34"/>
      <c r="K20" s="10"/>
    </row>
    <row r="21" spans="1:12" ht="17" x14ac:dyDescent="0.2">
      <c r="A21" s="33" t="s">
        <v>21</v>
      </c>
      <c r="B21" s="48" t="s">
        <v>27</v>
      </c>
      <c r="C21" s="45"/>
      <c r="D21" s="23"/>
      <c r="E21" s="21"/>
      <c r="F21" s="21"/>
      <c r="G21" s="24" t="e">
        <f t="shared" si="3"/>
        <v>#DIV/0!</v>
      </c>
      <c r="H21" s="24" t="e">
        <f t="shared" si="4"/>
        <v>#DIV/0!</v>
      </c>
      <c r="I21" s="25" t="e">
        <f t="shared" si="5"/>
        <v>#DIV/0!</v>
      </c>
      <c r="J21" s="34"/>
      <c r="K21" s="10"/>
    </row>
    <row r="22" spans="1:12" ht="18" thickBot="1" x14ac:dyDescent="0.25">
      <c r="A22" s="35" t="s">
        <v>22</v>
      </c>
      <c r="B22" s="49" t="s">
        <v>28</v>
      </c>
      <c r="C22" s="46"/>
      <c r="D22" s="38"/>
      <c r="E22" s="36"/>
      <c r="F22" s="36"/>
      <c r="G22" s="39" t="e">
        <f t="shared" si="3"/>
        <v>#DIV/0!</v>
      </c>
      <c r="H22" s="39" t="e">
        <f t="shared" si="4"/>
        <v>#DIV/0!</v>
      </c>
      <c r="I22" s="40" t="e">
        <f t="shared" si="5"/>
        <v>#DIV/0!</v>
      </c>
      <c r="J22" s="41"/>
      <c r="K22" s="10"/>
    </row>
    <row r="23" spans="1:12" ht="16" thickBot="1" x14ac:dyDescent="0.25"/>
    <row r="24" spans="1:12" ht="31" customHeight="1" thickBot="1" x14ac:dyDescent="0.25">
      <c r="A24" s="11" t="s">
        <v>1</v>
      </c>
      <c r="B24" s="12"/>
      <c r="C24" s="9"/>
      <c r="D24" s="9"/>
      <c r="E24" s="9"/>
      <c r="F24" s="9"/>
      <c r="G24" s="9"/>
      <c r="H24" s="9"/>
      <c r="I24" s="9"/>
      <c r="J24" s="9"/>
      <c r="K24" s="9"/>
      <c r="L24" s="3"/>
    </row>
    <row r="25" spans="1:12" ht="31" customHeight="1" thickBot="1" x14ac:dyDescent="0.25">
      <c r="A25" s="80" t="s">
        <v>7</v>
      </c>
      <c r="B25" s="54"/>
      <c r="C25" s="9"/>
      <c r="D25" s="9"/>
      <c r="E25" s="9"/>
      <c r="F25" s="9"/>
      <c r="G25" s="143" t="s">
        <v>35</v>
      </c>
      <c r="H25" s="144"/>
      <c r="I25" s="9"/>
      <c r="J25" s="9"/>
      <c r="K25" s="9"/>
      <c r="L25" s="3"/>
    </row>
    <row r="26" spans="1:12" ht="49" thickBot="1" x14ac:dyDescent="0.25">
      <c r="A26" s="103" t="s">
        <v>6</v>
      </c>
      <c r="B26" s="104" t="s">
        <v>5</v>
      </c>
      <c r="C26" s="105" t="s">
        <v>0</v>
      </c>
      <c r="D26" s="106" t="s">
        <v>10</v>
      </c>
      <c r="E26" s="106" t="s">
        <v>11</v>
      </c>
      <c r="F26" s="106" t="s">
        <v>12</v>
      </c>
      <c r="G26" s="106" t="s">
        <v>13</v>
      </c>
      <c r="H26" s="106" t="s">
        <v>14</v>
      </c>
      <c r="I26" s="106" t="s">
        <v>16</v>
      </c>
      <c r="J26" s="94" t="s">
        <v>9</v>
      </c>
      <c r="K26" s="10"/>
    </row>
    <row r="27" spans="1:12" ht="17" x14ac:dyDescent="0.2">
      <c r="A27" s="107" t="s">
        <v>17</v>
      </c>
      <c r="B27" s="74" t="s">
        <v>23</v>
      </c>
      <c r="C27" s="28"/>
      <c r="D27" s="29"/>
      <c r="E27" s="27"/>
      <c r="F27" s="27"/>
      <c r="G27" s="30" t="e">
        <f>(D27/C27)*1000*E27*1.4</f>
        <v>#DIV/0!</v>
      </c>
      <c r="H27" s="30" t="e">
        <f>(F27-((D27/C27)*1000))*E27*1.4</f>
        <v>#DIV/0!</v>
      </c>
      <c r="I27" s="31" t="e">
        <f>G27+H27</f>
        <v>#DIV/0!</v>
      </c>
      <c r="J27" s="108" t="s">
        <v>15</v>
      </c>
      <c r="K27" s="10"/>
    </row>
    <row r="28" spans="1:12" ht="17" x14ac:dyDescent="0.2">
      <c r="A28" s="99" t="s">
        <v>18</v>
      </c>
      <c r="B28" s="72" t="s">
        <v>24</v>
      </c>
      <c r="C28" s="43"/>
      <c r="D28" s="23"/>
      <c r="E28" s="21"/>
      <c r="F28" s="21"/>
      <c r="G28" s="24" t="e">
        <f t="shared" ref="G28:G32" si="6">(D28/C28)*1000*E28*1.4</f>
        <v>#DIV/0!</v>
      </c>
      <c r="H28" s="24" t="e">
        <f t="shared" ref="H28:H32" si="7">(F28-((D28/C28)*1000))*E28*1.4</f>
        <v>#DIV/0!</v>
      </c>
      <c r="I28" s="25" t="e">
        <f>G28+H28</f>
        <v>#DIV/0!</v>
      </c>
      <c r="J28" s="60"/>
      <c r="K28" s="10"/>
    </row>
    <row r="29" spans="1:12" ht="17" x14ac:dyDescent="0.2">
      <c r="A29" s="99" t="s">
        <v>19</v>
      </c>
      <c r="B29" s="72" t="s">
        <v>25</v>
      </c>
      <c r="C29" s="44"/>
      <c r="D29" s="23"/>
      <c r="E29" s="21"/>
      <c r="F29" s="21"/>
      <c r="G29" s="24" t="e">
        <f t="shared" si="6"/>
        <v>#DIV/0!</v>
      </c>
      <c r="H29" s="24" t="e">
        <f t="shared" si="7"/>
        <v>#DIV/0!</v>
      </c>
      <c r="I29" s="25" t="e">
        <f t="shared" ref="I29:I32" si="8">G29+H29</f>
        <v>#DIV/0!</v>
      </c>
      <c r="J29" s="60"/>
      <c r="K29" s="10"/>
    </row>
    <row r="30" spans="1:12" ht="17" x14ac:dyDescent="0.2">
      <c r="A30" s="99" t="s">
        <v>20</v>
      </c>
      <c r="B30" s="72" t="s">
        <v>26</v>
      </c>
      <c r="C30" s="44"/>
      <c r="D30" s="23"/>
      <c r="E30" s="21"/>
      <c r="F30" s="21"/>
      <c r="G30" s="24" t="e">
        <f t="shared" si="6"/>
        <v>#DIV/0!</v>
      </c>
      <c r="H30" s="24" t="e">
        <f t="shared" si="7"/>
        <v>#DIV/0!</v>
      </c>
      <c r="I30" s="25" t="e">
        <f t="shared" si="8"/>
        <v>#DIV/0!</v>
      </c>
      <c r="J30" s="60"/>
      <c r="K30" s="10"/>
    </row>
    <row r="31" spans="1:12" ht="17" x14ac:dyDescent="0.2">
      <c r="A31" s="99" t="s">
        <v>21</v>
      </c>
      <c r="B31" s="72" t="s">
        <v>27</v>
      </c>
      <c r="C31" s="45"/>
      <c r="D31" s="23"/>
      <c r="E31" s="21"/>
      <c r="F31" s="21"/>
      <c r="G31" s="24" t="e">
        <f t="shared" si="6"/>
        <v>#DIV/0!</v>
      </c>
      <c r="H31" s="24" t="e">
        <f t="shared" si="7"/>
        <v>#DIV/0!</v>
      </c>
      <c r="I31" s="25" t="e">
        <f t="shared" si="8"/>
        <v>#DIV/0!</v>
      </c>
      <c r="J31" s="60"/>
      <c r="K31" s="10"/>
    </row>
    <row r="32" spans="1:12" ht="18" thickBot="1" x14ac:dyDescent="0.25">
      <c r="A32" s="100" t="s">
        <v>22</v>
      </c>
      <c r="B32" s="70" t="s">
        <v>28</v>
      </c>
      <c r="C32" s="62"/>
      <c r="D32" s="101"/>
      <c r="E32" s="61"/>
      <c r="F32" s="61"/>
      <c r="G32" s="102" t="e">
        <f t="shared" si="6"/>
        <v>#DIV/0!</v>
      </c>
      <c r="H32" s="102" t="e">
        <f t="shared" si="7"/>
        <v>#DIV/0!</v>
      </c>
      <c r="I32" s="64" t="e">
        <f t="shared" si="8"/>
        <v>#DIV/0!</v>
      </c>
      <c r="J32" s="65"/>
      <c r="K32" s="10"/>
    </row>
    <row r="33" spans="1:12" ht="16" thickBot="1" x14ac:dyDescent="0.25"/>
    <row r="34" spans="1:12" ht="31" customHeight="1" thickBot="1" x14ac:dyDescent="0.25">
      <c r="A34" s="11" t="s">
        <v>1</v>
      </c>
      <c r="B34" s="12"/>
      <c r="C34" s="9"/>
      <c r="D34" s="9"/>
      <c r="E34" s="9"/>
      <c r="F34" s="9"/>
      <c r="G34" s="9"/>
      <c r="H34" s="9"/>
      <c r="I34" s="9"/>
      <c r="J34" s="9"/>
      <c r="K34" s="9"/>
      <c r="L34" s="3"/>
    </row>
    <row r="35" spans="1:12" ht="31" customHeight="1" thickBot="1" x14ac:dyDescent="0.25">
      <c r="A35" s="13" t="s">
        <v>7</v>
      </c>
      <c r="B35" s="14"/>
      <c r="C35" s="9"/>
      <c r="D35" s="9"/>
      <c r="E35" s="9"/>
      <c r="F35" s="9"/>
      <c r="G35" s="138" t="s">
        <v>35</v>
      </c>
      <c r="H35" s="139"/>
      <c r="I35" s="9"/>
      <c r="J35" s="9"/>
      <c r="K35" s="9"/>
      <c r="L35" s="3"/>
    </row>
    <row r="36" spans="1:12" ht="49" thickBot="1" x14ac:dyDescent="0.25">
      <c r="A36" s="16" t="s">
        <v>6</v>
      </c>
      <c r="B36" s="17" t="s">
        <v>5</v>
      </c>
      <c r="C36" s="18" t="s">
        <v>0</v>
      </c>
      <c r="D36" s="19" t="s">
        <v>10</v>
      </c>
      <c r="E36" s="19" t="s">
        <v>11</v>
      </c>
      <c r="F36" s="19" t="s">
        <v>12</v>
      </c>
      <c r="G36" s="19" t="s">
        <v>13</v>
      </c>
      <c r="H36" s="19" t="s">
        <v>14</v>
      </c>
      <c r="I36" s="19" t="s">
        <v>16</v>
      </c>
      <c r="J36" s="20" t="s">
        <v>9</v>
      </c>
      <c r="K36" s="10"/>
    </row>
    <row r="37" spans="1:12" ht="17" x14ac:dyDescent="0.2">
      <c r="A37" s="97" t="s">
        <v>17</v>
      </c>
      <c r="B37" s="67" t="s">
        <v>23</v>
      </c>
      <c r="C37" s="56"/>
      <c r="D37" s="57"/>
      <c r="E37" s="55"/>
      <c r="F37" s="55"/>
      <c r="G37" s="98" t="e">
        <f>(D37/C37)*1000*E37*1.4</f>
        <v>#DIV/0!</v>
      </c>
      <c r="H37" s="98" t="e">
        <f>(F37-((D37/C37)*1000))*E37*1.4</f>
        <v>#DIV/0!</v>
      </c>
      <c r="I37" s="58" t="e">
        <f>G37+H37</f>
        <v>#DIV/0!</v>
      </c>
      <c r="J37" s="59" t="s">
        <v>15</v>
      </c>
      <c r="K37" s="10"/>
    </row>
    <row r="38" spans="1:12" ht="17" x14ac:dyDescent="0.2">
      <c r="A38" s="99" t="s">
        <v>18</v>
      </c>
      <c r="B38" s="72" t="s">
        <v>24</v>
      </c>
      <c r="C38" s="43"/>
      <c r="D38" s="23"/>
      <c r="E38" s="21"/>
      <c r="F38" s="21"/>
      <c r="G38" s="24" t="e">
        <f t="shared" ref="G38:G42" si="9">(D38/C38)*1000*E38*1.4</f>
        <v>#DIV/0!</v>
      </c>
      <c r="H38" s="24" t="e">
        <f t="shared" ref="H38:H42" si="10">(F38-((D38/C38)*1000))*E38*1.4</f>
        <v>#DIV/0!</v>
      </c>
      <c r="I38" s="25" t="e">
        <f>G38+H38</f>
        <v>#DIV/0!</v>
      </c>
      <c r="J38" s="60"/>
      <c r="K38" s="10"/>
    </row>
    <row r="39" spans="1:12" ht="17" x14ac:dyDescent="0.2">
      <c r="A39" s="99" t="s">
        <v>19</v>
      </c>
      <c r="B39" s="72" t="s">
        <v>25</v>
      </c>
      <c r="C39" s="44"/>
      <c r="D39" s="23"/>
      <c r="E39" s="21"/>
      <c r="F39" s="21"/>
      <c r="G39" s="24" t="e">
        <f t="shared" si="9"/>
        <v>#DIV/0!</v>
      </c>
      <c r="H39" s="24" t="e">
        <f t="shared" si="10"/>
        <v>#DIV/0!</v>
      </c>
      <c r="I39" s="25" t="e">
        <f t="shared" ref="I39:I42" si="11">G39+H39</f>
        <v>#DIV/0!</v>
      </c>
      <c r="J39" s="60"/>
      <c r="K39" s="10"/>
    </row>
    <row r="40" spans="1:12" ht="17" x14ac:dyDescent="0.2">
      <c r="A40" s="99" t="s">
        <v>20</v>
      </c>
      <c r="B40" s="72" t="s">
        <v>26</v>
      </c>
      <c r="C40" s="44"/>
      <c r="D40" s="23"/>
      <c r="E40" s="21"/>
      <c r="F40" s="21"/>
      <c r="G40" s="24" t="e">
        <f t="shared" si="9"/>
        <v>#DIV/0!</v>
      </c>
      <c r="H40" s="24" t="e">
        <f t="shared" si="10"/>
        <v>#DIV/0!</v>
      </c>
      <c r="I40" s="25" t="e">
        <f t="shared" si="11"/>
        <v>#DIV/0!</v>
      </c>
      <c r="J40" s="60"/>
      <c r="K40" s="10"/>
    </row>
    <row r="41" spans="1:12" ht="17" x14ac:dyDescent="0.2">
      <c r="A41" s="99" t="s">
        <v>21</v>
      </c>
      <c r="B41" s="72" t="s">
        <v>27</v>
      </c>
      <c r="C41" s="45"/>
      <c r="D41" s="23"/>
      <c r="E41" s="21"/>
      <c r="F41" s="21"/>
      <c r="G41" s="24" t="e">
        <f t="shared" si="9"/>
        <v>#DIV/0!</v>
      </c>
      <c r="H41" s="24" t="e">
        <f t="shared" si="10"/>
        <v>#DIV/0!</v>
      </c>
      <c r="I41" s="25" t="e">
        <f t="shared" si="11"/>
        <v>#DIV/0!</v>
      </c>
      <c r="J41" s="60"/>
      <c r="K41" s="10"/>
    </row>
    <row r="42" spans="1:12" ht="18" thickBot="1" x14ac:dyDescent="0.25">
      <c r="A42" s="100" t="s">
        <v>22</v>
      </c>
      <c r="B42" s="70" t="s">
        <v>28</v>
      </c>
      <c r="C42" s="62"/>
      <c r="D42" s="101"/>
      <c r="E42" s="61"/>
      <c r="F42" s="61"/>
      <c r="G42" s="102" t="e">
        <f t="shared" si="9"/>
        <v>#DIV/0!</v>
      </c>
      <c r="H42" s="102" t="e">
        <f t="shared" si="10"/>
        <v>#DIV/0!</v>
      </c>
      <c r="I42" s="64" t="e">
        <f t="shared" si="11"/>
        <v>#DIV/0!</v>
      </c>
      <c r="J42" s="65"/>
      <c r="K42" s="10"/>
    </row>
    <row r="43" spans="1:12" ht="16" thickBot="1" x14ac:dyDescent="0.25"/>
    <row r="44" spans="1:12" ht="31" customHeight="1" thickBot="1" x14ac:dyDescent="0.25">
      <c r="A44" s="11" t="s">
        <v>1</v>
      </c>
      <c r="B44" s="12"/>
      <c r="C44" s="9"/>
      <c r="D44" s="9"/>
      <c r="E44" s="9"/>
      <c r="F44" s="9"/>
      <c r="G44" s="9"/>
      <c r="H44" s="9"/>
      <c r="I44" s="9"/>
      <c r="J44" s="9"/>
      <c r="K44" s="9"/>
      <c r="L44" s="3"/>
    </row>
    <row r="45" spans="1:12" ht="31" customHeight="1" thickBot="1" x14ac:dyDescent="0.25">
      <c r="A45" s="13" t="s">
        <v>7</v>
      </c>
      <c r="B45" s="14"/>
      <c r="C45" s="9"/>
      <c r="D45" s="9"/>
      <c r="E45" s="9"/>
      <c r="F45" s="9"/>
      <c r="G45" s="138" t="s">
        <v>35</v>
      </c>
      <c r="H45" s="139"/>
      <c r="I45" s="9"/>
      <c r="J45" s="9"/>
      <c r="K45" s="9"/>
      <c r="L45" s="3"/>
    </row>
    <row r="46" spans="1:12" ht="49" thickBot="1" x14ac:dyDescent="0.25">
      <c r="A46" s="16" t="s">
        <v>6</v>
      </c>
      <c r="B46" s="17" t="s">
        <v>5</v>
      </c>
      <c r="C46" s="18" t="s">
        <v>0</v>
      </c>
      <c r="D46" s="19" t="s">
        <v>10</v>
      </c>
      <c r="E46" s="19" t="s">
        <v>11</v>
      </c>
      <c r="F46" s="19" t="s">
        <v>12</v>
      </c>
      <c r="G46" s="19" t="s">
        <v>13</v>
      </c>
      <c r="H46" s="19" t="s">
        <v>14</v>
      </c>
      <c r="I46" s="19" t="s">
        <v>16</v>
      </c>
      <c r="J46" s="20" t="s">
        <v>9</v>
      </c>
      <c r="K46" s="10"/>
    </row>
    <row r="47" spans="1:12" ht="17" x14ac:dyDescent="0.2">
      <c r="A47" s="97" t="s">
        <v>17</v>
      </c>
      <c r="B47" s="67" t="s">
        <v>23</v>
      </c>
      <c r="C47" s="56"/>
      <c r="D47" s="57"/>
      <c r="E47" s="55"/>
      <c r="F47" s="55"/>
      <c r="G47" s="98" t="e">
        <f>(D47/C47)*1000*E47*1.4</f>
        <v>#DIV/0!</v>
      </c>
      <c r="H47" s="98" t="e">
        <f>(F47-((D47/C47)*1000))*E47*1.4</f>
        <v>#DIV/0!</v>
      </c>
      <c r="I47" s="58" t="e">
        <f>G47+H47</f>
        <v>#DIV/0!</v>
      </c>
      <c r="J47" s="59" t="s">
        <v>15</v>
      </c>
      <c r="K47" s="10"/>
    </row>
    <row r="48" spans="1:12" ht="17" x14ac:dyDescent="0.2">
      <c r="A48" s="99" t="s">
        <v>18</v>
      </c>
      <c r="B48" s="72" t="s">
        <v>24</v>
      </c>
      <c r="C48" s="43"/>
      <c r="D48" s="23"/>
      <c r="E48" s="21"/>
      <c r="F48" s="21"/>
      <c r="G48" s="24" t="e">
        <f t="shared" ref="G48:G52" si="12">(D48/C48)*1000*E48*1.4</f>
        <v>#DIV/0!</v>
      </c>
      <c r="H48" s="24" t="e">
        <f t="shared" ref="H48:H52" si="13">(F48-((D48/C48)*1000))*E48*1.4</f>
        <v>#DIV/0!</v>
      </c>
      <c r="I48" s="25" t="e">
        <f>G48+H48</f>
        <v>#DIV/0!</v>
      </c>
      <c r="J48" s="60"/>
      <c r="K48" s="10"/>
    </row>
    <row r="49" spans="1:12" ht="17" x14ac:dyDescent="0.2">
      <c r="A49" s="99" t="s">
        <v>19</v>
      </c>
      <c r="B49" s="72" t="s">
        <v>25</v>
      </c>
      <c r="C49" s="44"/>
      <c r="D49" s="23"/>
      <c r="E49" s="21"/>
      <c r="F49" s="21"/>
      <c r="G49" s="24" t="e">
        <f t="shared" si="12"/>
        <v>#DIV/0!</v>
      </c>
      <c r="H49" s="24" t="e">
        <f t="shared" si="13"/>
        <v>#DIV/0!</v>
      </c>
      <c r="I49" s="25" t="e">
        <f t="shared" ref="I49:I52" si="14">G49+H49</f>
        <v>#DIV/0!</v>
      </c>
      <c r="J49" s="60"/>
      <c r="K49" s="10"/>
    </row>
    <row r="50" spans="1:12" ht="17" x14ac:dyDescent="0.2">
      <c r="A50" s="99" t="s">
        <v>20</v>
      </c>
      <c r="B50" s="72" t="s">
        <v>26</v>
      </c>
      <c r="C50" s="44"/>
      <c r="D50" s="23"/>
      <c r="E50" s="21"/>
      <c r="F50" s="21"/>
      <c r="G50" s="24" t="e">
        <f t="shared" si="12"/>
        <v>#DIV/0!</v>
      </c>
      <c r="H50" s="24" t="e">
        <f t="shared" si="13"/>
        <v>#DIV/0!</v>
      </c>
      <c r="I50" s="25" t="e">
        <f t="shared" si="14"/>
        <v>#DIV/0!</v>
      </c>
      <c r="J50" s="60"/>
      <c r="K50" s="10"/>
    </row>
    <row r="51" spans="1:12" ht="17" x14ac:dyDescent="0.2">
      <c r="A51" s="99" t="s">
        <v>21</v>
      </c>
      <c r="B51" s="72" t="s">
        <v>27</v>
      </c>
      <c r="C51" s="45"/>
      <c r="D51" s="23"/>
      <c r="E51" s="21"/>
      <c r="F51" s="21"/>
      <c r="G51" s="24" t="e">
        <f t="shared" si="12"/>
        <v>#DIV/0!</v>
      </c>
      <c r="H51" s="24" t="e">
        <f t="shared" si="13"/>
        <v>#DIV/0!</v>
      </c>
      <c r="I51" s="25" t="e">
        <f t="shared" si="14"/>
        <v>#DIV/0!</v>
      </c>
      <c r="J51" s="60"/>
      <c r="K51" s="10"/>
    </row>
    <row r="52" spans="1:12" ht="18" thickBot="1" x14ac:dyDescent="0.25">
      <c r="A52" s="100" t="s">
        <v>22</v>
      </c>
      <c r="B52" s="70" t="s">
        <v>28</v>
      </c>
      <c r="C52" s="62"/>
      <c r="D52" s="101"/>
      <c r="E52" s="61"/>
      <c r="F52" s="61"/>
      <c r="G52" s="102" t="e">
        <f t="shared" si="12"/>
        <v>#DIV/0!</v>
      </c>
      <c r="H52" s="102" t="e">
        <f t="shared" si="13"/>
        <v>#DIV/0!</v>
      </c>
      <c r="I52" s="64" t="e">
        <f t="shared" si="14"/>
        <v>#DIV/0!</v>
      </c>
      <c r="J52" s="65"/>
      <c r="K52" s="10"/>
    </row>
    <row r="53" spans="1:12" ht="16" thickBot="1" x14ac:dyDescent="0.25"/>
    <row r="54" spans="1:12" ht="31" customHeight="1" thickBot="1" x14ac:dyDescent="0.25">
      <c r="A54" s="11" t="s">
        <v>1</v>
      </c>
      <c r="B54" s="12"/>
      <c r="C54" s="9"/>
      <c r="D54" s="9"/>
      <c r="E54" s="9"/>
      <c r="F54" s="9"/>
      <c r="G54" s="9"/>
      <c r="H54" s="9"/>
      <c r="I54" s="9"/>
      <c r="J54" s="9"/>
      <c r="K54" s="9"/>
      <c r="L54" s="3"/>
    </row>
    <row r="55" spans="1:12" ht="31" customHeight="1" thickBot="1" x14ac:dyDescent="0.25">
      <c r="A55" s="13" t="s">
        <v>7</v>
      </c>
      <c r="B55" s="14"/>
      <c r="C55" s="9"/>
      <c r="D55" s="9"/>
      <c r="E55" s="9"/>
      <c r="F55" s="9"/>
      <c r="G55" s="138" t="s">
        <v>35</v>
      </c>
      <c r="H55" s="139"/>
      <c r="I55" s="9"/>
      <c r="J55" s="9"/>
      <c r="K55" s="9"/>
      <c r="L55" s="3"/>
    </row>
    <row r="56" spans="1:12" ht="49" thickBot="1" x14ac:dyDescent="0.25">
      <c r="A56" s="16" t="s">
        <v>6</v>
      </c>
      <c r="B56" s="17" t="s">
        <v>5</v>
      </c>
      <c r="C56" s="18" t="s">
        <v>0</v>
      </c>
      <c r="D56" s="19" t="s">
        <v>10</v>
      </c>
      <c r="E56" s="19" t="s">
        <v>11</v>
      </c>
      <c r="F56" s="19" t="s">
        <v>12</v>
      </c>
      <c r="G56" s="19" t="s">
        <v>13</v>
      </c>
      <c r="H56" s="19" t="s">
        <v>14</v>
      </c>
      <c r="I56" s="19" t="s">
        <v>16</v>
      </c>
      <c r="J56" s="20" t="s">
        <v>9</v>
      </c>
      <c r="K56" s="10"/>
    </row>
    <row r="57" spans="1:12" ht="17" x14ac:dyDescent="0.2">
      <c r="A57" s="97" t="s">
        <v>17</v>
      </c>
      <c r="B57" s="67" t="s">
        <v>23</v>
      </c>
      <c r="C57" s="56"/>
      <c r="D57" s="57"/>
      <c r="E57" s="55"/>
      <c r="F57" s="55"/>
      <c r="G57" s="98" t="e">
        <f>(D57/C57)*1000*E57*1.4</f>
        <v>#DIV/0!</v>
      </c>
      <c r="H57" s="98" t="e">
        <f>(F57-((D57/C57)*1000))*E57*1.4</f>
        <v>#DIV/0!</v>
      </c>
      <c r="I57" s="58" t="e">
        <f>G57+H57</f>
        <v>#DIV/0!</v>
      </c>
      <c r="J57" s="59" t="s">
        <v>15</v>
      </c>
      <c r="K57" s="10"/>
    </row>
    <row r="58" spans="1:12" ht="17" x14ac:dyDescent="0.2">
      <c r="A58" s="99" t="s">
        <v>18</v>
      </c>
      <c r="B58" s="72" t="s">
        <v>24</v>
      </c>
      <c r="C58" s="43"/>
      <c r="D58" s="23"/>
      <c r="E58" s="21"/>
      <c r="F58" s="21"/>
      <c r="G58" s="24" t="e">
        <f t="shared" ref="G58:G62" si="15">(D58/C58)*1000*E58*1.4</f>
        <v>#DIV/0!</v>
      </c>
      <c r="H58" s="24" t="e">
        <f t="shared" ref="H58:H62" si="16">(F58-((D58/C58)*1000))*E58*1.4</f>
        <v>#DIV/0!</v>
      </c>
      <c r="I58" s="25" t="e">
        <f>G58+H58</f>
        <v>#DIV/0!</v>
      </c>
      <c r="J58" s="60"/>
      <c r="K58" s="10"/>
    </row>
    <row r="59" spans="1:12" ht="17" x14ac:dyDescent="0.2">
      <c r="A59" s="99" t="s">
        <v>19</v>
      </c>
      <c r="B59" s="72" t="s">
        <v>25</v>
      </c>
      <c r="C59" s="44"/>
      <c r="D59" s="23"/>
      <c r="E59" s="21"/>
      <c r="F59" s="21"/>
      <c r="G59" s="24" t="e">
        <f t="shared" si="15"/>
        <v>#DIV/0!</v>
      </c>
      <c r="H59" s="24" t="e">
        <f t="shared" si="16"/>
        <v>#DIV/0!</v>
      </c>
      <c r="I59" s="25" t="e">
        <f t="shared" ref="I59:I62" si="17">G59+H59</f>
        <v>#DIV/0!</v>
      </c>
      <c r="J59" s="60"/>
      <c r="K59" s="10"/>
    </row>
    <row r="60" spans="1:12" ht="17" x14ac:dyDescent="0.2">
      <c r="A60" s="99" t="s">
        <v>20</v>
      </c>
      <c r="B60" s="72" t="s">
        <v>26</v>
      </c>
      <c r="C60" s="44"/>
      <c r="D60" s="23"/>
      <c r="E60" s="21"/>
      <c r="F60" s="21"/>
      <c r="G60" s="24" t="e">
        <f t="shared" si="15"/>
        <v>#DIV/0!</v>
      </c>
      <c r="H60" s="24" t="e">
        <f t="shared" si="16"/>
        <v>#DIV/0!</v>
      </c>
      <c r="I60" s="25" t="e">
        <f t="shared" si="17"/>
        <v>#DIV/0!</v>
      </c>
      <c r="J60" s="60"/>
      <c r="K60" s="10"/>
    </row>
    <row r="61" spans="1:12" ht="17" x14ac:dyDescent="0.2">
      <c r="A61" s="99" t="s">
        <v>21</v>
      </c>
      <c r="B61" s="72" t="s">
        <v>27</v>
      </c>
      <c r="C61" s="45"/>
      <c r="D61" s="23"/>
      <c r="E61" s="21"/>
      <c r="F61" s="21"/>
      <c r="G61" s="24" t="e">
        <f t="shared" si="15"/>
        <v>#DIV/0!</v>
      </c>
      <c r="H61" s="24" t="e">
        <f t="shared" si="16"/>
        <v>#DIV/0!</v>
      </c>
      <c r="I61" s="25" t="e">
        <f t="shared" si="17"/>
        <v>#DIV/0!</v>
      </c>
      <c r="J61" s="60"/>
      <c r="K61" s="10"/>
    </row>
    <row r="62" spans="1:12" ht="18" thickBot="1" x14ac:dyDescent="0.25">
      <c r="A62" s="100" t="s">
        <v>22</v>
      </c>
      <c r="B62" s="70" t="s">
        <v>28</v>
      </c>
      <c r="C62" s="62"/>
      <c r="D62" s="101"/>
      <c r="E62" s="61"/>
      <c r="F62" s="61"/>
      <c r="G62" s="102" t="e">
        <f t="shared" si="15"/>
        <v>#DIV/0!</v>
      </c>
      <c r="H62" s="102" t="e">
        <f t="shared" si="16"/>
        <v>#DIV/0!</v>
      </c>
      <c r="I62" s="64" t="e">
        <f t="shared" si="17"/>
        <v>#DIV/0!</v>
      </c>
      <c r="J62" s="65"/>
      <c r="K62" s="10"/>
    </row>
  </sheetData>
  <mergeCells count="8">
    <mergeCell ref="G35:H35"/>
    <mergeCell ref="G45:H45"/>
    <mergeCell ref="G55:H55"/>
    <mergeCell ref="C1:D1"/>
    <mergeCell ref="G1:H2"/>
    <mergeCell ref="G4:H4"/>
    <mergeCell ref="G15:H15"/>
    <mergeCell ref="G25:H25"/>
  </mergeCells>
  <pageMargins left="0.7" right="0.7" top="0.75" bottom="0.75" header="0.3" footer="0.3"/>
  <pageSetup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CD6AB-7145-F541-A533-45633A101801}">
  <sheetPr>
    <pageSetUpPr fitToPage="1"/>
  </sheetPr>
  <dimension ref="A1:L29"/>
  <sheetViews>
    <sheetView tabSelected="1" zoomScale="96" zoomScaleNormal="96" workbookViewId="0">
      <selection activeCell="D34" sqref="D34"/>
    </sheetView>
  </sheetViews>
  <sheetFormatPr baseColWidth="10" defaultColWidth="14.5" defaultRowHeight="15" x14ac:dyDescent="0.2"/>
  <cols>
    <col min="1" max="1" width="13" style="1" customWidth="1"/>
    <col min="2" max="2" width="14.1640625" style="1" customWidth="1"/>
    <col min="3" max="3" width="15" style="1" customWidth="1"/>
    <col min="4" max="4" width="10.83203125" style="1" customWidth="1"/>
    <col min="5" max="5" width="11.33203125" style="1" customWidth="1"/>
    <col min="6" max="6" width="15.6640625" style="1" customWidth="1"/>
    <col min="7" max="7" width="16.1640625" style="1" customWidth="1"/>
    <col min="8" max="8" width="18.6640625" style="1" customWidth="1"/>
    <col min="9" max="9" width="22" style="1" customWidth="1"/>
    <col min="10" max="10" width="22.1640625" style="1" customWidth="1"/>
    <col min="11" max="11" width="25.1640625" style="1" customWidth="1"/>
    <col min="12" max="12" width="23" style="1" customWidth="1"/>
    <col min="13" max="16384" width="14.5" style="1"/>
  </cols>
  <sheetData>
    <row r="1" spans="1:12" ht="33" customHeight="1" thickBot="1" x14ac:dyDescent="0.25">
      <c r="A1" s="109" t="s">
        <v>8</v>
      </c>
      <c r="B1" s="148" t="s">
        <v>40</v>
      </c>
      <c r="C1" s="149"/>
      <c r="D1" s="150"/>
      <c r="E1" s="7"/>
      <c r="F1" s="7"/>
      <c r="H1" s="142" t="s">
        <v>43</v>
      </c>
      <c r="I1" s="142"/>
      <c r="J1" s="7"/>
      <c r="K1" s="7"/>
      <c r="L1" s="2"/>
    </row>
    <row r="2" spans="1:12" ht="16" customHeight="1" x14ac:dyDescent="0.2">
      <c r="A2" s="8"/>
      <c r="B2" s="4"/>
      <c r="C2" s="5"/>
      <c r="D2" s="6"/>
      <c r="E2" s="7"/>
      <c r="F2" s="7"/>
      <c r="G2" s="7"/>
      <c r="H2" s="142"/>
      <c r="I2" s="142"/>
      <c r="J2" s="7"/>
      <c r="K2" s="7"/>
      <c r="L2" s="2"/>
    </row>
    <row r="3" spans="1:12" ht="17" customHeight="1" thickBot="1" x14ac:dyDescent="0.25"/>
    <row r="4" spans="1:12" ht="20" customHeight="1" x14ac:dyDescent="0.2">
      <c r="A4" s="154" t="s">
        <v>49</v>
      </c>
      <c r="B4" s="155"/>
      <c r="C4" s="156"/>
      <c r="D4" s="10"/>
      <c r="E4" s="10"/>
      <c r="F4" s="10"/>
      <c r="G4" s="10"/>
      <c r="H4" s="10"/>
      <c r="I4" s="10"/>
      <c r="J4" s="10"/>
      <c r="K4" s="10"/>
    </row>
    <row r="5" spans="1:12" ht="30" customHeight="1" thickBot="1" x14ac:dyDescent="0.25">
      <c r="A5" s="145" t="s">
        <v>45</v>
      </c>
      <c r="B5" s="146"/>
      <c r="C5" s="147"/>
      <c r="D5" s="10"/>
      <c r="E5" s="10"/>
      <c r="F5" s="10"/>
      <c r="G5" s="10"/>
      <c r="H5" s="10"/>
      <c r="I5" s="10"/>
      <c r="J5" s="10"/>
      <c r="K5" s="10"/>
    </row>
    <row r="6" spans="1:12" ht="16" thickBot="1" x14ac:dyDescent="0.25">
      <c r="A6" s="51"/>
      <c r="B6" s="51"/>
      <c r="C6" s="51"/>
      <c r="D6" s="10"/>
      <c r="E6" s="10"/>
      <c r="F6" s="10"/>
      <c r="G6" s="10"/>
      <c r="H6" s="10"/>
      <c r="I6" s="10"/>
      <c r="J6" s="10"/>
      <c r="K6" s="10"/>
    </row>
    <row r="7" spans="1:12" ht="31" customHeight="1" thickBot="1" x14ac:dyDescent="0.25">
      <c r="A7" s="11" t="s">
        <v>1</v>
      </c>
      <c r="B7" s="12"/>
      <c r="C7" s="9"/>
      <c r="D7" s="9"/>
      <c r="E7" s="9"/>
      <c r="F7" s="9"/>
      <c r="G7" s="9"/>
      <c r="H7" s="9"/>
      <c r="I7" s="9"/>
      <c r="J7" s="9"/>
      <c r="K7" s="9"/>
      <c r="L7" s="3"/>
    </row>
    <row r="8" spans="1:12" ht="31" customHeight="1" thickBot="1" x14ac:dyDescent="0.25">
      <c r="A8" s="80" t="s">
        <v>7</v>
      </c>
      <c r="B8" s="54" t="s">
        <v>29</v>
      </c>
      <c r="C8" s="9"/>
      <c r="E8" s="9"/>
      <c r="F8" s="9"/>
      <c r="G8" s="9"/>
      <c r="H8" s="143" t="s">
        <v>35</v>
      </c>
      <c r="I8" s="144"/>
      <c r="J8" s="9"/>
      <c r="K8" s="9"/>
      <c r="L8" s="3"/>
    </row>
    <row r="9" spans="1:12" ht="49" thickBot="1" x14ac:dyDescent="0.25">
      <c r="A9" s="103" t="s">
        <v>6</v>
      </c>
      <c r="B9" s="104" t="s">
        <v>5</v>
      </c>
      <c r="C9" s="124" t="s">
        <v>0</v>
      </c>
      <c r="D9" s="125" t="s">
        <v>36</v>
      </c>
      <c r="E9" s="126" t="s">
        <v>38</v>
      </c>
      <c r="F9" s="106" t="s">
        <v>31</v>
      </c>
      <c r="G9" s="106" t="s">
        <v>30</v>
      </c>
      <c r="H9" s="106" t="s">
        <v>41</v>
      </c>
      <c r="I9" s="106" t="s">
        <v>42</v>
      </c>
      <c r="J9" s="127" t="s">
        <v>47</v>
      </c>
      <c r="K9" s="125" t="s">
        <v>39</v>
      </c>
      <c r="L9" s="128" t="s">
        <v>9</v>
      </c>
    </row>
    <row r="10" spans="1:12" ht="32" x14ac:dyDescent="0.2">
      <c r="A10" s="129" t="s">
        <v>3</v>
      </c>
      <c r="B10" s="130" t="s">
        <v>46</v>
      </c>
      <c r="C10" s="121">
        <v>38700000000000</v>
      </c>
      <c r="D10" s="113">
        <v>0.27500000000000002</v>
      </c>
      <c r="E10" s="84">
        <v>10000000000000</v>
      </c>
      <c r="F10" s="67">
        <v>3</v>
      </c>
      <c r="G10" s="67">
        <v>150</v>
      </c>
      <c r="H10" s="85">
        <f>(E10*D10/C10)*1000*F10*1.3</f>
        <v>277.13178294573646</v>
      </c>
      <c r="I10" s="85">
        <f>(G10-((D10*E10/C10)*1000))*F10*1.3</f>
        <v>307.86821705426354</v>
      </c>
      <c r="J10" s="89">
        <f>H10+I10</f>
        <v>585</v>
      </c>
      <c r="K10" s="114">
        <f>E10*D10</f>
        <v>2750000000000</v>
      </c>
      <c r="L10" s="92" t="s">
        <v>34</v>
      </c>
    </row>
    <row r="11" spans="1:12" ht="17" x14ac:dyDescent="0.2">
      <c r="A11" s="33" t="s">
        <v>18</v>
      </c>
      <c r="B11" s="48" t="s">
        <v>24</v>
      </c>
      <c r="C11" s="79"/>
      <c r="D11" s="75"/>
      <c r="E11" s="71"/>
      <c r="F11" s="72"/>
      <c r="G11" s="72"/>
      <c r="H11" s="76" t="e">
        <f t="shared" ref="H11:H15" si="0">(E11*D11/C11)*1000*F11*1.3</f>
        <v>#DIV/0!</v>
      </c>
      <c r="I11" s="76" t="e">
        <f t="shared" ref="I11:I15" si="1">(G11-((D11*E11/C11)*1000))*F11*1.3</f>
        <v>#DIV/0!</v>
      </c>
      <c r="J11" s="77" t="e">
        <f>H11+I11</f>
        <v>#DIV/0!</v>
      </c>
      <c r="K11" s="95">
        <f t="shared" ref="K11:K15" si="2">E11*D11</f>
        <v>0</v>
      </c>
      <c r="L11" s="86"/>
    </row>
    <row r="12" spans="1:12" ht="17" x14ac:dyDescent="0.2">
      <c r="A12" s="33" t="s">
        <v>19</v>
      </c>
      <c r="B12" s="48" t="s">
        <v>25</v>
      </c>
      <c r="C12" s="122"/>
      <c r="D12" s="75"/>
      <c r="E12" s="71"/>
      <c r="F12" s="72"/>
      <c r="G12" s="72"/>
      <c r="H12" s="76" t="e">
        <f>(E12*D12/C12)*1000*F12*1.3</f>
        <v>#DIV/0!</v>
      </c>
      <c r="I12" s="76" t="e">
        <f>(G12-((D12*E12/C12)*1000))*F12*1.3</f>
        <v>#DIV/0!</v>
      </c>
      <c r="J12" s="77" t="e">
        <f t="shared" ref="J12:J15" si="3">H12+I12</f>
        <v>#DIV/0!</v>
      </c>
      <c r="K12" s="95">
        <f>E12*D12</f>
        <v>0</v>
      </c>
      <c r="L12" s="86"/>
    </row>
    <row r="13" spans="1:12" ht="17" x14ac:dyDescent="0.2">
      <c r="A13" s="33" t="s">
        <v>20</v>
      </c>
      <c r="B13" s="48" t="s">
        <v>26</v>
      </c>
      <c r="C13" s="123"/>
      <c r="D13" s="115"/>
      <c r="E13" s="116"/>
      <c r="F13" s="117"/>
      <c r="G13" s="117"/>
      <c r="H13" s="118" t="e">
        <f t="shared" si="0"/>
        <v>#DIV/0!</v>
      </c>
      <c r="I13" s="118" t="e">
        <f t="shared" si="1"/>
        <v>#DIV/0!</v>
      </c>
      <c r="J13" s="119" t="e">
        <f t="shared" si="3"/>
        <v>#DIV/0!</v>
      </c>
      <c r="K13" s="120">
        <f t="shared" si="2"/>
        <v>0</v>
      </c>
      <c r="L13" s="86"/>
    </row>
    <row r="14" spans="1:12" ht="17" x14ac:dyDescent="0.2">
      <c r="A14" s="33" t="s">
        <v>21</v>
      </c>
      <c r="B14" s="48" t="s">
        <v>27</v>
      </c>
      <c r="C14" s="78"/>
      <c r="D14" s="75"/>
      <c r="E14" s="79"/>
      <c r="F14" s="72"/>
      <c r="G14" s="72"/>
      <c r="H14" s="76" t="e">
        <f t="shared" si="0"/>
        <v>#DIV/0!</v>
      </c>
      <c r="I14" s="76" t="e">
        <f t="shared" si="1"/>
        <v>#DIV/0!</v>
      </c>
      <c r="J14" s="90" t="e">
        <f t="shared" si="3"/>
        <v>#DIV/0!</v>
      </c>
      <c r="K14" s="77">
        <f t="shared" si="2"/>
        <v>0</v>
      </c>
      <c r="L14" s="86"/>
    </row>
    <row r="15" spans="1:12" ht="18" thickBot="1" x14ac:dyDescent="0.25">
      <c r="A15" s="35" t="s">
        <v>22</v>
      </c>
      <c r="B15" s="49" t="s">
        <v>28</v>
      </c>
      <c r="C15" s="110"/>
      <c r="D15" s="87"/>
      <c r="E15" s="111"/>
      <c r="F15" s="112"/>
      <c r="G15" s="112"/>
      <c r="H15" s="88" t="e">
        <f t="shared" si="0"/>
        <v>#DIV/0!</v>
      </c>
      <c r="I15" s="88" t="e">
        <f t="shared" si="1"/>
        <v>#DIV/0!</v>
      </c>
      <c r="J15" s="91" t="e">
        <f t="shared" si="3"/>
        <v>#DIV/0!</v>
      </c>
      <c r="K15" s="96">
        <f t="shared" si="2"/>
        <v>0</v>
      </c>
      <c r="L15" s="93"/>
    </row>
    <row r="17" spans="1:12" ht="16" thickBot="1" x14ac:dyDescent="0.25"/>
    <row r="18" spans="1:12" ht="25" customHeight="1" x14ac:dyDescent="0.2">
      <c r="A18" s="151" t="s">
        <v>48</v>
      </c>
      <c r="B18" s="152"/>
      <c r="C18" s="153"/>
      <c r="D18" s="6"/>
      <c r="E18" s="7"/>
      <c r="F18" s="7"/>
      <c r="G18" s="7"/>
      <c r="H18" s="7"/>
      <c r="I18" s="7"/>
      <c r="J18" s="7"/>
      <c r="K18" s="7"/>
      <c r="L18" s="2"/>
    </row>
    <row r="19" spans="1:12" ht="41" customHeight="1" thickBot="1" x14ac:dyDescent="0.25">
      <c r="A19" s="145" t="s">
        <v>44</v>
      </c>
      <c r="B19" s="146"/>
      <c r="C19" s="147"/>
      <c r="D19" s="6"/>
      <c r="E19" s="7"/>
      <c r="F19" s="7"/>
      <c r="G19" s="7"/>
      <c r="H19" s="7"/>
      <c r="I19" s="7"/>
      <c r="J19" s="7"/>
      <c r="K19" s="7"/>
      <c r="L19" s="2"/>
    </row>
    <row r="20" spans="1:12" ht="19" customHeight="1" thickBot="1" x14ac:dyDescent="0.25">
      <c r="A20" s="52"/>
      <c r="B20" s="53"/>
      <c r="C20" s="53"/>
      <c r="D20" s="6"/>
      <c r="E20" s="7"/>
      <c r="F20" s="7"/>
      <c r="G20" s="7"/>
      <c r="H20" s="7"/>
      <c r="I20" s="7"/>
      <c r="J20" s="7"/>
      <c r="K20" s="7"/>
      <c r="L20" s="2"/>
    </row>
    <row r="21" spans="1:12" ht="31" customHeight="1" thickBot="1" x14ac:dyDescent="0.25">
      <c r="A21" s="11" t="s">
        <v>1</v>
      </c>
      <c r="B21" s="12"/>
      <c r="C21" s="9"/>
      <c r="D21" s="9"/>
      <c r="E21" s="9"/>
      <c r="F21" s="9"/>
      <c r="G21" s="9"/>
      <c r="H21" s="9"/>
      <c r="I21" s="9"/>
      <c r="J21" s="9"/>
      <c r="K21" s="9"/>
      <c r="L21" s="3"/>
    </row>
    <row r="22" spans="1:12" ht="31" customHeight="1" thickBot="1" x14ac:dyDescent="0.25">
      <c r="A22" s="80" t="s">
        <v>7</v>
      </c>
      <c r="B22" s="54" t="s">
        <v>29</v>
      </c>
      <c r="C22" s="9"/>
      <c r="D22" s="9"/>
      <c r="E22" s="9"/>
      <c r="F22" s="9"/>
      <c r="G22" s="143" t="s">
        <v>35</v>
      </c>
      <c r="H22" s="144"/>
      <c r="I22" s="9"/>
      <c r="J22" s="9"/>
      <c r="K22" s="9"/>
      <c r="L22" s="3"/>
    </row>
    <row r="23" spans="1:12" ht="49" thickBot="1" x14ac:dyDescent="0.25">
      <c r="A23" s="81" t="s">
        <v>6</v>
      </c>
      <c r="B23" s="82" t="s">
        <v>5</v>
      </c>
      <c r="C23" s="136" t="s">
        <v>0</v>
      </c>
      <c r="D23" s="83" t="s">
        <v>32</v>
      </c>
      <c r="E23" s="83" t="s">
        <v>31</v>
      </c>
      <c r="F23" s="83" t="s">
        <v>30</v>
      </c>
      <c r="G23" s="83" t="s">
        <v>41</v>
      </c>
      <c r="H23" s="83" t="s">
        <v>42</v>
      </c>
      <c r="I23" s="83" t="s">
        <v>47</v>
      </c>
      <c r="J23" s="137" t="s">
        <v>9</v>
      </c>
      <c r="K23" s="10"/>
    </row>
    <row r="24" spans="1:12" ht="17" x14ac:dyDescent="0.2">
      <c r="A24" s="26" t="s">
        <v>17</v>
      </c>
      <c r="B24" s="47" t="s">
        <v>23</v>
      </c>
      <c r="C24" s="131"/>
      <c r="D24" s="132"/>
      <c r="E24" s="117"/>
      <c r="F24" s="117"/>
      <c r="G24" s="133" t="e">
        <f>(D24/C24)*1000*E24*1.3</f>
        <v>#DIV/0!</v>
      </c>
      <c r="H24" s="133" t="e">
        <f>(F24-((D24/C24)*1000))*E24*1.3</f>
        <v>#DIV/0!</v>
      </c>
      <c r="I24" s="134" t="e">
        <f>G24+H24</f>
        <v>#DIV/0!</v>
      </c>
      <c r="J24" s="135"/>
      <c r="K24" s="10"/>
    </row>
    <row r="25" spans="1:12" ht="17" x14ac:dyDescent="0.2">
      <c r="A25" s="33" t="s">
        <v>18</v>
      </c>
      <c r="B25" s="48" t="s">
        <v>24</v>
      </c>
      <c r="C25" s="71"/>
      <c r="D25" s="71"/>
      <c r="E25" s="72"/>
      <c r="F25" s="72"/>
      <c r="G25" s="66" t="e">
        <f t="shared" ref="G25:G29" si="4">(D25/C25)*1000*E25*1.3</f>
        <v>#DIV/0!</v>
      </c>
      <c r="H25" s="50" t="e">
        <f t="shared" ref="H25:H29" si="5">(F25-((D25/C25)*1000))*E25*1.3</f>
        <v>#DIV/0!</v>
      </c>
      <c r="I25" s="25" t="e">
        <f>G25+H25</f>
        <v>#DIV/0!</v>
      </c>
      <c r="J25" s="60"/>
      <c r="K25" s="10"/>
    </row>
    <row r="26" spans="1:12" ht="17" x14ac:dyDescent="0.2">
      <c r="A26" s="33" t="s">
        <v>19</v>
      </c>
      <c r="B26" s="48" t="s">
        <v>25</v>
      </c>
      <c r="C26" s="73"/>
      <c r="D26" s="71"/>
      <c r="E26" s="72"/>
      <c r="F26" s="72"/>
      <c r="G26" s="66" t="e">
        <f>(D26/C26)*1000*E26*1.3</f>
        <v>#DIV/0!</v>
      </c>
      <c r="H26" s="50" t="e">
        <f>(F26-((D26/C26)*1000))*E26*1.3</f>
        <v>#DIV/0!</v>
      </c>
      <c r="I26" s="25" t="e">
        <f>G26+H26</f>
        <v>#DIV/0!</v>
      </c>
      <c r="J26" s="60"/>
      <c r="K26" s="10"/>
    </row>
    <row r="27" spans="1:12" ht="17" x14ac:dyDescent="0.2">
      <c r="A27" s="33" t="s">
        <v>20</v>
      </c>
      <c r="B27" s="48" t="s">
        <v>26</v>
      </c>
      <c r="C27" s="73"/>
      <c r="D27" s="71"/>
      <c r="E27" s="72"/>
      <c r="F27" s="72"/>
      <c r="G27" s="66" t="e">
        <f t="shared" si="4"/>
        <v>#DIV/0!</v>
      </c>
      <c r="H27" s="50" t="e">
        <f t="shared" si="5"/>
        <v>#DIV/0!</v>
      </c>
      <c r="I27" s="25" t="e">
        <f t="shared" ref="I27:I29" si="6">G27+H27</f>
        <v>#DIV/0!</v>
      </c>
      <c r="J27" s="60"/>
      <c r="K27" s="10"/>
    </row>
    <row r="28" spans="1:12" ht="17" x14ac:dyDescent="0.2">
      <c r="A28" s="33" t="s">
        <v>21</v>
      </c>
      <c r="B28" s="48" t="s">
        <v>27</v>
      </c>
      <c r="C28" s="72"/>
      <c r="D28" s="71"/>
      <c r="E28" s="72"/>
      <c r="F28" s="72"/>
      <c r="G28" s="66" t="e">
        <f t="shared" si="4"/>
        <v>#DIV/0!</v>
      </c>
      <c r="H28" s="50" t="e">
        <f t="shared" si="5"/>
        <v>#DIV/0!</v>
      </c>
      <c r="I28" s="25" t="e">
        <f t="shared" si="6"/>
        <v>#DIV/0!</v>
      </c>
      <c r="J28" s="60"/>
      <c r="K28" s="10"/>
    </row>
    <row r="29" spans="1:12" ht="18" thickBot="1" x14ac:dyDescent="0.25">
      <c r="A29" s="35" t="s">
        <v>22</v>
      </c>
      <c r="B29" s="49" t="s">
        <v>28</v>
      </c>
      <c r="C29" s="68"/>
      <c r="D29" s="69"/>
      <c r="E29" s="70"/>
      <c r="F29" s="70"/>
      <c r="G29" s="63" t="e">
        <f t="shared" si="4"/>
        <v>#DIV/0!</v>
      </c>
      <c r="H29" s="63" t="e">
        <f t="shared" si="5"/>
        <v>#DIV/0!</v>
      </c>
      <c r="I29" s="64" t="e">
        <f t="shared" si="6"/>
        <v>#DIV/0!</v>
      </c>
      <c r="J29" s="65"/>
      <c r="K29" s="10"/>
    </row>
  </sheetData>
  <mergeCells count="8">
    <mergeCell ref="A5:C5"/>
    <mergeCell ref="H8:I8"/>
    <mergeCell ref="B1:D1"/>
    <mergeCell ref="H1:I2"/>
    <mergeCell ref="G22:H22"/>
    <mergeCell ref="A18:C18"/>
    <mergeCell ref="A4:C4"/>
    <mergeCell ref="A19:C19"/>
  </mergeCells>
  <pageMargins left="0.7" right="0.7" top="0.75" bottom="0.75" header="0.3" footer="0.3"/>
  <pageSetup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Viral Injection template mouse</vt:lpstr>
      <vt:lpstr>Viral Injection template 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sripriya ravindra kumar</dc:creator>
  <cp:lastModifiedBy>Tim Miles</cp:lastModifiedBy>
  <cp:lastPrinted>2020-01-05T20:15:13Z</cp:lastPrinted>
  <dcterms:created xsi:type="dcterms:W3CDTF">2017-08-28T05:28:38Z</dcterms:created>
  <dcterms:modified xsi:type="dcterms:W3CDTF">2020-10-19T22:47:48Z</dcterms:modified>
</cp:coreProperties>
</file>